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xl/charts/chart28.xml" ContentType="application/vnd.openxmlformats-officedocument.drawingml.chart+xml"/>
  <Override PartName="/xl/charts/chart27.xml" ContentType="application/vnd.openxmlformats-officedocument.drawingml.chart+xml"/>
  <Override PartName="/xl/charts/chart26.xml" ContentType="application/vnd.openxmlformats-officedocument.drawingml.chart+xml"/>
  <Override PartName="/xl/charts/chart25.xml" ContentType="application/vnd.openxmlformats-officedocument.drawingml.chart+xml"/>
  <Override PartName="/xl/charts/chart24.xml" ContentType="application/vnd.openxmlformats-officedocument.drawingml.chart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chart21.xml" ContentType="application/vnd.openxmlformats-officedocument.drawingml.chart+xml"/>
  <Override PartName="/xl/charts/chart19.xml" ContentType="application/vnd.openxmlformats-officedocument.drawingml.chart+xml"/>
  <Override PartName="/xl/charts/chart6.xml" ContentType="application/vnd.openxmlformats-officedocument.drawingml.chart+xml"/>
  <Override PartName="/xl/charts/chart11.xml" ContentType="application/vnd.openxmlformats-officedocument.drawingml.chart+xml"/>
  <Override PartName="/xl/charts/chart7.xml" ContentType="application/vnd.openxmlformats-officedocument.drawingml.chart+xml"/>
  <Override PartName="/xl/charts/chart12.xml" ContentType="application/vnd.openxmlformats-officedocument.drawingml.chart+xml"/>
  <Override PartName="/xl/charts/chart8.xml" ContentType="application/vnd.openxmlformats-officedocument.drawingml.chart+xml"/>
  <Override PartName="/xl/charts/chart13.xml" ContentType="application/vnd.openxmlformats-officedocument.drawingml.chart+xml"/>
  <Override PartName="/xl/charts/chart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10.xml" ContentType="application/vnd.openxmlformats-officedocument.drawingml.chart+xml"/>
  <Override PartName="/xl/charts/chart34.xml" ContentType="application/vnd.openxmlformats-officedocument.drawingml.chart+xml"/>
  <Override PartName="/xl/charts/chart39.xml" ContentType="application/vnd.openxmlformats-officedocument.drawingml.chart+xml"/>
  <Override PartName="/xl/charts/chart5.xml" ContentType="application/vnd.openxmlformats-officedocument.drawingml.chart+xml"/>
  <Override PartName="/xl/charts/chart38.xml" ContentType="application/vnd.openxmlformats-officedocument.drawingml.chart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.xml" ContentType="application/vnd.openxmlformats-officedocument.drawingml.chart+xml"/>
  <Override PartName="/xl/charts/chart1.xml" ContentType="application/vnd.openxmlformats-officedocument.drawingml.chart+xml"/>
  <Override PartName="/xl/charts/chart35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20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urces" sheetId="1" state="visible" r:id="rId3"/>
    <sheet name="Per Share" sheetId="2" state="visible" r:id="rId4"/>
    <sheet name="Whole Numbers" sheetId="3" state="visible" r:id="rId5"/>
    <sheet name="Quarterly" sheetId="4" state="visible" r:id="rId6"/>
    <sheet name="Quarterly Stabilized" sheetId="5" state="visible" r:id="rId7"/>
    <sheet name="CHARTS" sheetId="6" state="visible" r:id="rId8"/>
    <sheet name="CHARTS STAB" sheetId="7" state="visible" r:id="rId9"/>
    <sheet name="Quarterly Data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<sst xmlns="http://schemas.openxmlformats.org/spreadsheetml/2006/main" count="838" uniqueCount="483">
  <si>
    <t xml:space="preserve">EQR Per Share Analysis (Supplementals, 10-Q and 10-K):  Master Source List</t>
  </si>
  <si>
    <t xml:space="preserve">Tab</t>
  </si>
  <si>
    <t xml:space="preserve">Series / Metric</t>
  </si>
  <si>
    <t xml:space="preserve">Source Organization</t>
  </si>
  <si>
    <t xml:space="preserve">Source Type</t>
  </si>
  <si>
    <t xml:space="preserve">Source Location</t>
  </si>
  <si>
    <t xml:space="preserve">Update Cadence</t>
  </si>
  <si>
    <t xml:space="preserve">Last Verified</t>
  </si>
  <si>
    <t xml:space="preserve">Quarterly Data</t>
  </si>
  <si>
    <t xml:space="preserve">2016: discrete NOI recon, FFO/Normalized FFO, EBITDA/EBITDAre (2018+), Normalized EBITDA(re), capex schedule YTD, Capital Structure (QE price, shares/units, debt, preferred, market cap), balance sheet dev/land and debt lines</t>
  </si>
  <si>
    <t xml:space="preserve">Equity Residential</t>
  </si>
  <si>
    <t xml:space="preserve">Primary (company filings)</t>
  </si>
  <si>
    <t xml:space="preserve">REIT FILES/EQR/: EQR-SUPP-Q1-2016.pdf .. EQR-SUPP-Q4-2016.pdf (each quarter's earnings release + supplemental)</t>
  </si>
  <si>
    <t xml:space="preserve">Frozen</t>
  </si>
  <si>
    <t xml:space="preserve">2026-08-30</t>
  </si>
  <si>
    <t xml:space="preserve">2016: CFO YTD, dividends declared (per share and YTD totals from equity statements)</t>
  </si>
  <si>
    <t xml:space="preserve">REIT FILES/EQR/: EQR-10Q-Q1-2016.pdf .. EQR-10Q-Q3-2016.pdf; EQR-10K-2016.pdf</t>
  </si>
  <si>
    <t xml:space="preserve">2017: discrete NOI recon, FFO/Normalized FFO, EBITDA/EBITDAre (2018+), Normalized EBITDA(re), capex schedule YTD, Capital Structure (QE price, shares/units, debt, preferred, market cap), balance sheet dev/land and debt lines</t>
  </si>
  <si>
    <t xml:space="preserve">REIT FILES/EQR/: EQR-SUPP-Q1-2017.pdf .. EQR-SUPP-Q4-2017.pdf (each quarter's earnings release + supplemental)</t>
  </si>
  <si>
    <t xml:space="preserve">2017: CFO YTD, dividends declared (per share and YTD totals from equity statements)</t>
  </si>
  <si>
    <t xml:space="preserve">REIT FILES/EQR/: EQR-10Q-Q1-2017.pdf .. EQR-10Q-Q3-2017.pdf; EQR-10K-2017.pdf</t>
  </si>
  <si>
    <t xml:space="preserve">2018: discrete NOI recon, FFO/Normalized FFO, EBITDA/EBITDAre (2018+), Normalized EBITDA(re), capex schedule YTD, Capital Structure (QE price, shares/units, debt, preferred, market cap), balance sheet dev/land and debt lines</t>
  </si>
  <si>
    <t xml:space="preserve">REIT FILES/EQR/: EQR-SUPP-Q1-2018.pdf .. EQR-SUPP-Q4-2018.pdf (each quarter's earnings release + supplemental)</t>
  </si>
  <si>
    <t xml:space="preserve">2018: CFO YTD, dividends declared (per share and YTD totals from equity statements)</t>
  </si>
  <si>
    <t xml:space="preserve">REIT FILES/EQR/: EQR-10Q-Q1-2018.pdf .. EQR-10Q-Q3-2018.pdf; EQR-10K-2018.pdf</t>
  </si>
  <si>
    <t xml:space="preserve">2019: discrete NOI recon, FFO/Normalized FFO, EBITDA/EBITDAre (2018+), Normalized EBITDA(re), capex schedule YTD, Capital Structure (QE price, shares/units, debt, preferred, market cap), balance sheet dev/land and debt lines</t>
  </si>
  <si>
    <t xml:space="preserve">REIT FILES/EQR/: EQR-SUPP-Q1-2019.pdf .. EQR-SUPP-Q4-2019.pdf (each quarter's earnings release + supplemental)</t>
  </si>
  <si>
    <t xml:space="preserve">2019: CFO YTD, dividends declared (per share and YTD totals from equity statements)</t>
  </si>
  <si>
    <t xml:space="preserve">REIT FILES/EQR/: EQR-10Q-Q1-2019.pdf .. EQR-10Q-Q3-2019.pdf; EQR-10K-2019.pdf</t>
  </si>
  <si>
    <t xml:space="preserve">2020: discrete NOI recon, FFO/Normalized FFO, EBITDA/EBITDAre (2018+), Normalized EBITDA(re), capex schedule YTD, Capital Structure (QE price, shares/units, debt, preferred, market cap), balance sheet dev/land and debt lines</t>
  </si>
  <si>
    <t xml:space="preserve">REIT FILES/EQR/: EQR-SUPP-Q1-2020.pdf .. EQR-SUPP-Q4-2020.pdf (each quarter's earnings release + supplemental)</t>
  </si>
  <si>
    <t xml:space="preserve">2020: CFO YTD, dividends declared (per share and YTD totals from equity statements)</t>
  </si>
  <si>
    <t xml:space="preserve">REIT FILES/EQR/: EQR-10Q-Q1-2020.pdf .. EQR-10Q-Q3-2020.pdf; EQR-10K-2020.pdf</t>
  </si>
  <si>
    <t xml:space="preserve">2021: discrete NOI recon, FFO/Normalized FFO, EBITDA/EBITDAre (2018+), Normalized EBITDA(re), capex schedule YTD, Capital Structure (QE price, shares/units, debt, preferred, market cap), balance sheet dev/land and debt lines</t>
  </si>
  <si>
    <t xml:space="preserve">REIT FILES/EQR/: EQR-SUPP-Q1-2021.pdf .. EQR-SUPP-Q4-2021.pdf (each quarter's earnings release + supplemental)</t>
  </si>
  <si>
    <t xml:space="preserve">2021: CFO YTD, dividends declared (per share and YTD totals from equity statements)</t>
  </si>
  <si>
    <t xml:space="preserve">REIT FILES/EQR/: EQR-10Q-Q1-2021.pdf .. EQR-10Q-Q3-2021.pdf; EQR-10K-2021.pdf</t>
  </si>
  <si>
    <t xml:space="preserve">2022: discrete NOI recon, FFO/Normalized FFO, EBITDA/EBITDAre (2018+), Normalized EBITDA(re), capex schedule YTD, Capital Structure (QE price, shares/units, debt, preferred, market cap), balance sheet dev/land and debt lines</t>
  </si>
  <si>
    <t xml:space="preserve">REIT FILES/EQR/: EQR-SUPP-Q1-2022.pdf .. EQR-SUPP-Q4-2022.pdf (each quarter's earnings release + supplemental)</t>
  </si>
  <si>
    <t xml:space="preserve">2022: CFO YTD, dividends declared (per share and YTD totals from equity statements)</t>
  </si>
  <si>
    <t xml:space="preserve">REIT FILES/EQR/: EQR-10Q-Q1-2022.pdf .. EQR-10Q-Q3-2022.pdf; EQR-10K-2022.pdf</t>
  </si>
  <si>
    <t xml:space="preserve">2023: discrete NOI recon, FFO/Normalized FFO, EBITDA/EBITDAre (2018+), Normalized EBITDA(re), capex schedule YTD, Capital Structure (QE price, shares/units, debt, preferred, market cap), balance sheet dev/land and debt lines</t>
  </si>
  <si>
    <t xml:space="preserve">REIT FILES/EQR/: EQR-SUPP-Q1-2023.pdf .. EQR-SUPP-Q4-2023.pdf (each quarter's earnings release + supplemental)</t>
  </si>
  <si>
    <t xml:space="preserve">2023: CFO YTD, dividends declared (per share and YTD totals from equity statements)</t>
  </si>
  <si>
    <t xml:space="preserve">REIT FILES/EQR/: EQR-10Q-Q1-2023.pdf .. EQR-10Q-Q3-2023.pdf; EQR-10K-2023.pdf</t>
  </si>
  <si>
    <t xml:space="preserve">2024: discrete NOI recon, FFO/Normalized FFO, EBITDA/EBITDAre (2018+), Normalized EBITDA(re), capex schedule YTD, Capital Structure (QE price, shares/units, debt, preferred, market cap), balance sheet dev/land and debt lines</t>
  </si>
  <si>
    <t xml:space="preserve">REIT FILES/EQR/: EQR-SUPP-Q1-2024.pdf .. EQR-SUPP-Q4-2024.pdf (each quarter's earnings release + supplemental)</t>
  </si>
  <si>
    <t xml:space="preserve">2024: CFO YTD, dividends declared (per share and YTD totals from equity statements)</t>
  </si>
  <si>
    <t xml:space="preserve">REIT FILES/EQR/: EQR-10Q-Q1-2024.pdf .. EQR-10Q-Q3-2024.pdf; EQR-10K-2024.pdf</t>
  </si>
  <si>
    <t xml:space="preserve">2025: discrete NOI recon, FFO/Normalized FFO, EBITDA/EBITDAre (2018+), Normalized EBITDA(re), capex schedule YTD, Capital Structure (QE price, shares/units, debt, preferred, market cap), balance sheet dev/land and debt lines</t>
  </si>
  <si>
    <t xml:space="preserve">REIT FILES/EQR/: EQR-SUPP-Q1-2025.pdf .. EQR-SUPP-Q4-2025.pdf (each quarter's earnings release + supplemental)</t>
  </si>
  <si>
    <t xml:space="preserve">2025: CFO YTD, dividends declared (per share and YTD totals from equity statements)</t>
  </si>
  <si>
    <t xml:space="preserve">REIT FILES/EQR/: EQR-10Q-Q1-2025.pdf .. EQR-10Q-Q3-2025.pdf; EQR-10K-2025.pdf</t>
  </si>
  <si>
    <t xml:space="preserve">2026 (Q1-Q2 only): discrete NOI recon, FFO/Normalized FFO, EBITDA/EBITDAre (2018+), Normalized EBITDA(re), capex schedule YTD, Capital Structure (QE price, shares/units, debt, preferred, market cap), balance sheet dev/land and debt lines</t>
  </si>
  <si>
    <t xml:space="preserve">REIT FILES/EQR/: EQR-SUPP-Q1-2026.pdf .. EQR-SUPP-Q2-2026.pdf (each quarter's earnings release + supplemental)</t>
  </si>
  <si>
    <t xml:space="preserve">Quarterly</t>
  </si>
  <si>
    <t xml:space="preserve">2026 (Q1-Q2 only): CFO YTD, dividends declared (per share and YTD totals from equity statements)</t>
  </si>
  <si>
    <t xml:space="preserve">REIT FILES/EQR/: EQR-10Q-Q1-2026.pdf, EQR-10Q-Q2-2026.pdf</t>
  </si>
  <si>
    <t xml:space="preserve">FY-vintage cross-check figures (FY Total NOI, FFO, Normalized FFO, interest, recurring capex, rental income, operating expenses)</t>
  </si>
  <si>
    <t xml:space="preserve">Each year's Q4 supplemental full-year columns and 10-K</t>
  </si>
  <si>
    <t xml:space="preserve">Annual</t>
  </si>
  <si>
    <t xml:space="preserve">Quarterly / Quarterly Stabilized / CHARTS / CHARTS STAB / Per Share / Whole Numbers</t>
  </si>
  <si>
    <t xml:space="preserve">All cells derive from Quarterly Data</t>
  </si>
  <si>
    <t xml:space="preserve">CRE42</t>
  </si>
  <si>
    <t xml:space="preserve">Internal</t>
  </si>
  <si>
    <t xml:space="preserve">Formulas; no independent inputs</t>
  </si>
  <si>
    <t xml:space="preserve">-</t>
  </si>
  <si>
    <t xml:space="preserve">Decisions</t>
  </si>
  <si>
    <t xml:space="preserve">Scope per Chip 2026-08-30: EQR quarterly per-share workbook and page mirror the AVB pair (multifamily-reit-avb.html / AVB-individual-metrics.xlsx); same tab and row skeleton, 42-quarter grid Q1 2016 - Q2 2026.</t>
  </si>
  <si>
    <t xml:space="preserve">STABILIZED BASIS per Chip 2026-08-30: balance-sheet "Projects under development" + "Land held for development" (consolidated). Unconsolidated JV development is not on these lines and is excluded, flagged. Analogous to AVB option (a).</t>
  </si>
  <si>
    <t xml:space="preserve">RECURRING CAPEX / AFFO per Chip 2026-08-30: Building Improvements + Replacements (supplemental capex schedule) through Q1 2024; the published "Recurring Capital Expenditures" line from Q2 2024 (first published in the Q2 2024 supplemental). 2016 and H1 2017 vintages include renovation spend inside Replacements (no consolidated split disclosed): carried AS PRINTED, flagged; FY2016 AFFO is understated by roughly the renovation spend (same-store footnote: $47.0M). AFFO = Normalized FFO available to Common Shares and Units less recurring capex; EQR publishes no AFFO, no tie-out.</t>
  </si>
  <si>
    <t xml:space="preserve">EBITDAre SERIES per Chip 2026-08-30: published EBITDAre 2018+ (exact, Nareit definition, first published Q1 2018); 2016-2017 derived (EBITDA derived + reversal of RE sale gains + impairment), flagged. EQR makes no unconsolidated-JV adjustment in its published EBITDAre (immateriality note), so none is derived.</t>
  </si>
  <si>
    <t xml:space="preserve">INTEREST EXPENSE per Chip 2026-08-30: interest expense incurred, net PLUS amortization of deferred financing costs (EQR splits the two lines; AVB's single GAAP interest line includes both). Used in leveraged cash flow, the EBITDA walk, and the annual interest row.</t>
  </si>
  <si>
    <t xml:space="preserve">NOI: consolidated Total NOI, own-vintage discrete quarters. EQR does NOT re-base published Total NOI, so quarter sums equal each FY vintage exactly (row 143 must be 0; contrast AVB drift row).</t>
  </si>
  <si>
    <t xml:space="preserve">DEBT at balance-sheet CARRYING value (MF-workbook convention); the three balance-sheet debt lines sum exactly to the published Capital Structure total debt in all 42 quarters.</t>
  </si>
  <si>
    <t xml:space="preserve">MARKET CAP AND PRICES: quarter-end closing price, shares/units, common+units equity value, preferred liquidation value and Total Market Capitalization are all PUBLISHED on the supplemental Capital Structure page (no external price file, unlike AVB). Tie-outs: row 56 x-check vs row 74; TEV (row 63, incl. preferred) vs published Total Market Capitalization (row 64). Chip 2026-08-30.</t>
  </si>
  <si>
    <t xml:space="preserve">TEV includes perpetual preferred at liquidation value (Series K; $37.3M in 2016 declining to $17.2M by 2026), matching the published Total Market Capitalization construction.</t>
  </si>
  <si>
    <t xml:space="preserve">DIVIDENDS on DECLARED basis. Per-share rows carry the REGULAR dividend; 2016 specials ($8.00 declared Q1, $3.00 declared Q3, Starwood-sale proceeds) are carried on a separate row (80) and inside the whole-dollar totals (row 77, YTD/FY differenced from 10-Q/10-K equity statements, Common Shares line). Yields use the regular dividend.</t>
  </si>
  <si>
    <t xml:space="preserve">Quarterly trailing ratios annualized x4 on quarter-end denominators (QE/YE price standard, Chip 2026-08-18). Intra-tab ratio convention per Chip 2026-08-18: ratio rows compute from that tab's own per-share rows.</t>
  </si>
  <si>
    <t xml:space="preserve">Q4 2017 supplemental has a glyph-scrambled text layer (custom font); figures were decoded by substitution map AND verified visually against rendered PDF pages (capital structure, NOI reconciliation, FFO statement) on 2026-08-30.</t>
  </si>
  <si>
    <t xml:space="preserve">Capex schedule format history: 2016 - Q2 2017 combined R&amp;M + capex page (renovation inside Replacements); Q3 2017 - Q1 2024 standalone page with renovation broken out; Q2 2024+ explicit Recurring / NOI-Enhancing lines. Quarterly YTD differencing telescopes, so FY tie-outs hold across format changes; the Q1/Q2 2024 split mixes bases at the boundary, flagged.</t>
  </si>
  <si>
    <t xml:space="preserve">MERGER (AVB/EQR, announced 2026-05-21): Q2 2026 carries merger transaction costs ($5.129M, other expenses) and merger financing costs ($2.949M, interest expense) inside FFO and EBITDAre; Normalized FFO and Normalized EBITDAre exclude them. EQR withdrew FFO/NFFO guidance on merger pendency. This workbook is EQR's standalone pre-merger record; the post-close quarter is a documented series break.</t>
  </si>
  <si>
    <t xml:space="preserve">Extraction: 11 parallel per-year passes against each quarter's own supplemental + 10-Q/10-K (two-documents rule, content-verified); NOI walk reconstructed from operating income for 2016-2022 vintages and tied exactly to published Total NOI in all 42 quarters; FY NOI/FFO/NFFO corroborated exactly against following-year vintages. Per-figure citations: Data Link Files/eqr-extraction-citations.zip.</t>
  </si>
  <si>
    <t xml:space="preserve">Legend</t>
  </si>
  <si>
    <t xml:space="preserve">Blue text: hardcoded input from a cited source. Black: formulas. All dollar inputs $000s unless the row says $M; shares/units in 000s; prices $.</t>
  </si>
  <si>
    <t xml:space="preserve">EQR: Per-Share Figures ($) - FY2025 and Q2 2026; flows on weighted average diluted Common Shares and Units</t>
  </si>
  <si>
    <t xml:space="preserve">Metric</t>
  </si>
  <si>
    <t xml:space="preserve">FY2025</t>
  </si>
  <si>
    <t xml:space="preserve">Q2 2026</t>
  </si>
  <si>
    <t xml:space="preserve">Weighted average diluted Common Shares and Units (000s)</t>
  </si>
  <si>
    <t xml:space="preserve">NOI per share</t>
  </si>
  <si>
    <t xml:space="preserve">EBITDAre (published) per share</t>
  </si>
  <si>
    <t xml:space="preserve">FFO available to Common Shares and Units per share</t>
  </si>
  <si>
    <t xml:space="preserve">Normalized FFO available to Common Shares and Units per share</t>
  </si>
  <si>
    <t xml:space="preserve">Recurring capex (BI + Replacements / published Recurring, discrete summed) per share</t>
  </si>
  <si>
    <t xml:space="preserve">AFFO (Normalized FFO less recurring capex) per share</t>
  </si>
  <si>
    <t xml:space="preserve">Interest expense (incurred net + amort DFC) per share</t>
  </si>
  <si>
    <t xml:space="preserve">CFO (discrete summed) per share</t>
  </si>
  <si>
    <t xml:space="preserve">Dividends declared, total per share (incl. specials)</t>
  </si>
  <si>
    <t xml:space="preserve">EQR: Whole-Company Figures ($000s) - FY2025 (twelve months) and Q2 2026 (three months), as reported</t>
  </si>
  <si>
    <t xml:space="preserve">NOI</t>
  </si>
  <si>
    <t xml:space="preserve">EBITDAre (published)</t>
  </si>
  <si>
    <t xml:space="preserve">FFO available to Common Shares and Units</t>
  </si>
  <si>
    <t xml:space="preserve">Normalized FFO available to Common Shares and Units</t>
  </si>
  <si>
    <t xml:space="preserve">Recurring capex (BI + Replacements / published Recurring, discrete summed)</t>
  </si>
  <si>
    <t xml:space="preserve">AFFO (Normalized FFO less recurring capex)</t>
  </si>
  <si>
    <t xml:space="preserve">Interest expense (incurred net + amort DFC)</t>
  </si>
  <si>
    <t xml:space="preserve">CFO (discrete summed)</t>
  </si>
  <si>
    <t xml:space="preserve">Dividends declared, total common</t>
  </si>
  <si>
    <t xml:space="preserve">Total debt, carrying (12/31/2025 | 6/30/2026)</t>
  </si>
  <si>
    <t xml:space="preserve">Equity market cap (12/31/2025 | 6/30/2026)</t>
  </si>
  <si>
    <t xml:space="preserve">TEV (12/31/2025 | 6/30/2026)</t>
  </si>
  <si>
    <t xml:space="preserve">Dev &amp; land value (12/31/2025 | 6/30/2026)</t>
  </si>
  <si>
    <t xml:space="preserve">Stabilized market cap (12/31/2025 | 6/30/2026)</t>
  </si>
  <si>
    <t xml:space="preserve">Stabilized TEV (12/31/2025 | 6/30/2026)</t>
  </si>
  <si>
    <t xml:space="preserve">Shares + units EOP (000s) (12/31/2025 | 6/30/2026)</t>
  </si>
  <si>
    <t xml:space="preserve">Weighted avg diluted shares (000s, Q4/Q2) (12/31/2025 | 6/30/2026)</t>
  </si>
  <si>
    <t xml:space="preserve">Price per share EOY/EOQ ($) (12/31/2025 | 6/30/2026)</t>
  </si>
  <si>
    <t xml:space="preserve">EQR: Quarterly Results Per Share, Q1 2016 - Q2 2026</t>
  </si>
  <si>
    <t xml:space="preserve">Per share, $. Discrete quarters, not annualized, except the italic ratio rows: quarter x4 over the quarter-end denominator. Flow metrics divide by weighted average diluted Common Shares and Units.</t>
  </si>
  <si>
    <t xml:space="preserve">Q1 16</t>
  </si>
  <si>
    <t xml:space="preserve">Q2 16</t>
  </si>
  <si>
    <t xml:space="preserve">Q3 16</t>
  </si>
  <si>
    <t xml:space="preserve">Q4 16</t>
  </si>
  <si>
    <t xml:space="preserve">Q1 17</t>
  </si>
  <si>
    <t xml:space="preserve">Q2 17</t>
  </si>
  <si>
    <t xml:space="preserve">Q3 17</t>
  </si>
  <si>
    <t xml:space="preserve">Q4 17</t>
  </si>
  <si>
    <t xml:space="preserve">Q1 18</t>
  </si>
  <si>
    <t xml:space="preserve">Q2 18</t>
  </si>
  <si>
    <t xml:space="preserve">Q3 18</t>
  </si>
  <si>
    <t xml:space="preserve">Q4 18</t>
  </si>
  <si>
    <t xml:space="preserve">Q1 19</t>
  </si>
  <si>
    <t xml:space="preserve">Q2 19</t>
  </si>
  <si>
    <t xml:space="preserve">Q3 19</t>
  </si>
  <si>
    <t xml:space="preserve">Q4 19</t>
  </si>
  <si>
    <t xml:space="preserve">Q1 20</t>
  </si>
  <si>
    <t xml:space="preserve">Q2 20</t>
  </si>
  <si>
    <t xml:space="preserve">Q3 20</t>
  </si>
  <si>
    <t xml:space="preserve">Q4 20</t>
  </si>
  <si>
    <t xml:space="preserve">Q1 21</t>
  </si>
  <si>
    <t xml:space="preserve">Q2 21</t>
  </si>
  <si>
    <t xml:space="preserve">Q3 21</t>
  </si>
  <si>
    <t xml:space="preserve">Q4 21</t>
  </si>
  <si>
    <t xml:space="preserve">Q1 22</t>
  </si>
  <si>
    <t xml:space="preserve">Q2 22</t>
  </si>
  <si>
    <t xml:space="preserve">Q3 22</t>
  </si>
  <si>
    <t xml:space="preserve">Q4 22</t>
  </si>
  <si>
    <t xml:space="preserve">Q1 23</t>
  </si>
  <si>
    <t xml:space="preserve">Q2 23</t>
  </si>
  <si>
    <t xml:space="preserve">Q3 23</t>
  </si>
  <si>
    <t xml:space="preserve">Q4 23</t>
  </si>
  <si>
    <t xml:space="preserve">Q1 24</t>
  </si>
  <si>
    <t xml:space="preserve">Q2 24</t>
  </si>
  <si>
    <t xml:space="preserve">Q3 24</t>
  </si>
  <si>
    <t xml:space="preserve">Q4 24</t>
  </si>
  <si>
    <t xml:space="preserve">Q1 25</t>
  </si>
  <si>
    <t xml:space="preserve">Q2 25</t>
  </si>
  <si>
    <t xml:space="preserve">Q3 25</t>
  </si>
  <si>
    <t xml:space="preserve">Q4 25</t>
  </si>
  <si>
    <t xml:space="preserve">Q1 26</t>
  </si>
  <si>
    <t xml:space="preserve">Q2 26</t>
  </si>
  <si>
    <t xml:space="preserve">Capitalization at quarter end (quarter-end closing price from the supplemental Capital Structure page; every price denominator in this workbook uses quarter-end closes)</t>
  </si>
  <si>
    <t xml:space="preserve">Share price at quarter end ($)</t>
  </si>
  <si>
    <t xml:space="preserve">Equity market cap ($M)</t>
  </si>
  <si>
    <t xml:space="preserve">Equity market cap per share ($)</t>
  </si>
  <si>
    <t xml:space="preserve">TEV ($M)</t>
  </si>
  <si>
    <t xml:space="preserve">TEV per share ($)</t>
  </si>
  <si>
    <t xml:space="preserve">NOI: net income to NOI (own-vintage discrete quarter)</t>
  </si>
  <si>
    <t xml:space="preserve">Net income</t>
  </si>
  <si>
    <t xml:space="preserve">Add: property management</t>
  </si>
  <si>
    <t xml:space="preserve">Add: general and administrative</t>
  </si>
  <si>
    <t xml:space="preserve">Add: depreciation</t>
  </si>
  <si>
    <t xml:space="preserve">Add: interest expense incurred, net</t>
  </si>
  <si>
    <t xml:space="preserve">Add: amortization of deferred financing costs</t>
  </si>
  <si>
    <t xml:space="preserve">Add/Less: net (gain) loss on sales of real estate properties</t>
  </si>
  <si>
    <t xml:space="preserve">Add/Less: investments in unconsolidated entities (income) loss</t>
  </si>
  <si>
    <t xml:space="preserve">Add/Less: net (gain) loss on sales of land parcels</t>
  </si>
  <si>
    <t xml:space="preserve">Less/Add: interest and other income</t>
  </si>
  <si>
    <t xml:space="preserve">Add: other expenses</t>
  </si>
  <si>
    <t xml:space="preserve">Add: income and other tax expense (benefit)</t>
  </si>
  <si>
    <t xml:space="preserve">Add/Less: impairment, pursuit write-offs, unconsolidated-entity sales and other items</t>
  </si>
  <si>
    <t xml:space="preserve">NOI (derived; ties to published, Quarterly Data row 24)</t>
  </si>
  <si>
    <t xml:space="preserve">Implied cap rate (NOI per share x4 / TEV per share)</t>
  </si>
  <si>
    <t xml:space="preserve">Per-share yield calculation; may differ slightly from the whole-dollar equivalent because flow metrics use weighted average diluted shares while capitalization uses period-end share counts.</t>
  </si>
  <si>
    <t xml:space="preserve">FFO, Normalized FFO, AFFO</t>
  </si>
  <si>
    <t xml:space="preserve">Net income available to Common Shares</t>
  </si>
  <si>
    <t xml:space="preserve">EQR publishes FFO and Normalized FFO directly (Consolidated Statements of FFO and Normalized FFO); the derivation walk is not reproduced here.</t>
  </si>
  <si>
    <t xml:space="preserve">FFO (as published)</t>
  </si>
  <si>
    <t xml:space="preserve">FFO per share x4 / market cap per share</t>
  </si>
  <si>
    <t xml:space="preserve">Add/Less: normalization adjustments, net (sign varies)</t>
  </si>
  <si>
    <t xml:space="preserve">Normalized FFO (as published)</t>
  </si>
  <si>
    <t xml:space="preserve">Normalized FFO per share x4 / market cap per share</t>
  </si>
  <si>
    <t xml:space="preserve">Recurring capex, discrete quarter (YTD differenced)</t>
  </si>
  <si>
    <t xml:space="preserve">Recurring capex, discrete quarter (BI + Replacements through Q1 2024; published Recurring after)</t>
  </si>
  <si>
    <t xml:space="preserve">2016 and H1 2017 vintages include renovation spend inside Replacements (no split disclosed); flagged, see Sources.</t>
  </si>
  <si>
    <t xml:space="preserve">Recurring capex (per share)</t>
  </si>
  <si>
    <t xml:space="preserve">AFFO (Normalized FFO less recurring capex; CRE42 construct)</t>
  </si>
  <si>
    <t xml:space="preserve">Levered cash-on-cash (AFFO per share x4 / market cap per share)</t>
  </si>
  <si>
    <t xml:space="preserve">Cash flow from operations</t>
  </si>
  <si>
    <t xml:space="preserve">AFFO (from above)</t>
  </si>
  <si>
    <t xml:space="preserve">Add back: recurring capex (investing, not operating, cash flow)</t>
  </si>
  <si>
    <t xml:space="preserve">Normalized FFO (memo)</t>
  </si>
  <si>
    <t xml:space="preserve">FFO (memo)</t>
  </si>
  <si>
    <t xml:space="preserve">A full Normalized FFO to CFO bridge with tie-out (as built for EGP) is not constructed for EQR: the working-capital and non-cash detail needed sits across the 10-Q cash flow statements; CFO is carried as reported below.</t>
  </si>
  <si>
    <t xml:space="preserve">CFO as reported (YTD)</t>
  </si>
  <si>
    <t xml:space="preserve">CFO as reported for the quarter (YTD differenced)</t>
  </si>
  <si>
    <t xml:space="preserve">CFO per share x4 / market cap per share</t>
  </si>
  <si>
    <t xml:space="preserve">EBITDA and EBITDAre</t>
  </si>
  <si>
    <t xml:space="preserve">Add: interest expense incurred, net + amortization of deferred financing costs</t>
  </si>
  <si>
    <t xml:space="preserve">EBITDA (derived)</t>
  </si>
  <si>
    <t xml:space="preserve">2018+: EBITDAre as published (exact). 2016-2017: derived, flagged (EQR published only a definitionally different Normalized EBITDA pre-2018).</t>
  </si>
  <si>
    <t xml:space="preserve">EBITDAre (series)</t>
  </si>
  <si>
    <t xml:space="preserve">EBITDAre per share x4 / TEV per share</t>
  </si>
  <si>
    <t xml:space="preserve">Capitalization at period end</t>
  </si>
  <si>
    <t xml:space="preserve">Debt per share (carrying)</t>
  </si>
  <si>
    <t xml:space="preserve">Dividends (declared basis)</t>
  </si>
  <si>
    <t xml:space="preserve">Regular dividend declared per share</t>
  </si>
  <si>
    <t xml:space="preserve">Dividend yield (regular declared x4 / quarter-end close)</t>
  </si>
  <si>
    <t xml:space="preserve">EQR: Quarterly Results Per Stabilized Share, Q1 2016 - Q2 2026</t>
  </si>
  <si>
    <t xml:space="preserve">Per share, $. Discrete quarters, not annualized, except the italic ratio rows: quarter x4 over the quarter-end denominator. Flow metrics divide by weighted average diluted Common Shares and Units less dev/land share equivalents (stabilized).</t>
  </si>
  <si>
    <t xml:space="preserve">Stabilized Equity market cap ($M)</t>
  </si>
  <si>
    <t xml:space="preserve">Stabilized Equity market cap per stabilized share ($)</t>
  </si>
  <si>
    <t xml:space="preserve">Stabilized TEV ($M)</t>
  </si>
  <si>
    <t xml:space="preserve">Stabilized TEV per stabilized share ($)</t>
  </si>
  <si>
    <t xml:space="preserve">Implied cap rate (NOI per share x4 / stabilized TEV per share)</t>
  </si>
  <si>
    <t xml:space="preserve">FFO per share x4 / stabilized market cap per share</t>
  </si>
  <si>
    <t xml:space="preserve">Normalized FFO per share x4 / stabilized market cap per share</t>
  </si>
  <si>
    <t xml:space="preserve">Levered cash-on-cash (AFFO per share x4 / stabilized market cap per share)</t>
  </si>
  <si>
    <t xml:space="preserve">CFO per share x4 / stabilized market cap per share</t>
  </si>
  <si>
    <t xml:space="preserve">EBITDAre per share x4 / stabilized TEV per share</t>
  </si>
  <si>
    <t xml:space="preserve">Debt per stabilized share (carrying)</t>
  </si>
  <si>
    <t xml:space="preserve">Dividends declared per stabilized share (total incl. 2016 specials)</t>
  </si>
  <si>
    <t xml:space="preserve">Dividends declared per share (as declared, memo)</t>
  </si>
  <si>
    <t xml:space="preserve">Dividend yield (declared per share x4 / quarter-end close)</t>
  </si>
  <si>
    <t xml:space="preserve">EQR: Quarterly Charts, As Reported</t>
  </si>
  <si>
    <t xml:space="preserve">As-reported denominators: weighted average diluted shares; market cap and TEV from price x shares+units.</t>
  </si>
  <si>
    <t xml:space="preserve">CAGR summary, Q1 2016 to Q2 2026</t>
  </si>
  <si>
    <t xml:space="preserve">Trailing yields (as reported; quarterly figures annualized x4)</t>
  </si>
  <si>
    <t xml:space="preserve">Years:</t>
  </si>
  <si>
    <t xml:space="preserve">Whole company</t>
  </si>
  <si>
    <t xml:space="preserve">Per share</t>
  </si>
  <si>
    <t xml:space="preserve">TTM</t>
  </si>
  <si>
    <t xml:space="preserve">AFFO</t>
  </si>
  <si>
    <t xml:space="preserve">AFFO / MKT CAP</t>
  </si>
  <si>
    <t xml:space="preserve">EBITDAre</t>
  </si>
  <si>
    <t xml:space="preserve">FFO / MKT CAP</t>
  </si>
  <si>
    <t xml:space="preserve">EBITDA</t>
  </si>
  <si>
    <t xml:space="preserve">EBITDAre / TEV</t>
  </si>
  <si>
    <t xml:space="preserve">FFO</t>
  </si>
  <si>
    <t xml:space="preserve">NOI / TEV</t>
  </si>
  <si>
    <t xml:space="preserve">Trailing yields above are computed on whole dollars (Quarterly Data); per-share yields on the Quarterly tabs may differ slightly (share-count basis).</t>
  </si>
  <si>
    <t xml:space="preserve">Single-quarter endpoints, seasonally unadjusted. 2016-2017 EBITDAre is derived (published from Q1 2018). 2026 figures include merger-related costs in FFO/EBITDAre (excluded from Normalized measures).</t>
  </si>
  <si>
    <t xml:space="preserve">Annual per share, 2016-2026 (2026 = first half annualized x2)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</si>
  <si>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</si>
  <si>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</si>
  <si>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</si>
  <si>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</si>
  <si>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</si>
  <si>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</si>
  <si>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</si>
  <si>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</si>
  <si>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</si>
  <si>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</si>
  <si>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 ann.</t>
  </si>
  <si>
    <t xml:space="preserve">CFO</t>
  </si>
  <si>
    <t xml:space="preserve">Year-over-year growth, per share</t>
  </si>
  <si>
    <t xml:space="preserve">Reading the bridge, top down (FY2025 figures, own-vintage quarter sums):</t>
  </si>
  <si>
    <t xml:space="preserve">NOI to EBITDAre (-$223.9M / -$0.58 per stab. share): property management and G&amp;A, net of other corporate items.</t>
  </si>
  <si>
    <t xml:space="preserve">EBITDAre to FFO (-$316.4M / -$0.82): the cost of leverage and other items between EBITDAre and FFO; interest expense (incl. amort of deferred financing) was $315.6M.</t>
  </si>
  <si>
    <t xml:space="preserve">FFO to Normalized FFO (+$19.8M / +$0.05): net normalization items removed; in 2025 Normalized FFO sits above FFO (litigation reserves and other non-comparable items exceed non-operating gains).</t>
  </si>
  <si>
    <t xml:space="preserve">Normalized FFO to AFFO (-$193.8M / -$0.50): capital retention, the published Recurring Capital Expenditures line.</t>
  </si>
  <si>
    <t xml:space="preserve">AFFO ($1,364.6M / $3.52 per stab. share): cash retained for dividends ($2.77 regular declared per share) and reinvestment; whole-dollar AFFO covered the declared dividend 1.30x in 2025.</t>
  </si>
  <si>
    <t xml:space="preserve">Development pipeline vs TEV (as-reported per period-end share; not affected by stabilization, so the same chart appears on both CHARTS tabs). Data: Quarterly Data rows 169-180.</t>
  </si>
  <si>
    <t xml:space="preserve">EQR: Quarterly Charts, Stabilized</t>
  </si>
  <si>
    <t xml:space="preserve">All tables and charts on this tab use stabilized denominators: shares and capitalization net of dev &amp; land value per the CRE42 method.</t>
  </si>
  <si>
    <t xml:space="preserve">STABILIZED: CAGR summary, Q1 2016 to Q2 2026</t>
  </si>
  <si>
    <t xml:space="preserve">STABILIZED: Trailing yields (stabilized denominators; quarterly figures annualized x4)</t>
  </si>
  <si>
    <t xml:space="preserve">Per stab. share</t>
  </si>
  <si>
    <t xml:space="preserve">AFFO / STAB MKT CAP</t>
  </si>
  <si>
    <t xml:space="preserve">FFO / STAB MKT CAP</t>
  </si>
  <si>
    <t xml:space="preserve">EBITDAre / STAB TEV</t>
  </si>
  <si>
    <t xml:space="preserve">NOI / STAB TEV</t>
  </si>
  <si>
    <t xml:space="preserve">STABILIZED: Annual per stabilized share, 2016-2026 (2026 = first half annualized x2)</t>
  </si>
  <si>
    <t xml:space="preserve">STABILIZED: Year-over-year growth, per stabilized share</t>
  </si>
  <si>
    <t xml:space="preserve">EQR: Quarterly Data, Q1 2016 - Q2 2026 (in $000s; shares and units in 000s; price $)</t>
  </si>
  <si>
    <t xml:space="preserve">Discrete three-month figures from each quarter's own earnings release / supplemental and 10-Q (10-K for Q4), own vintage. Blue cells are cited inputs (Sources tab); black cells are formulas.</t>
  </si>
  <si>
    <t xml:space="preserve">Quarter</t>
  </si>
  <si>
    <t xml:space="preserve">Q1 2016</t>
  </si>
  <si>
    <t xml:space="preserve">Q2 2016</t>
  </si>
  <si>
    <t xml:space="preserve">Q3 2016</t>
  </si>
  <si>
    <t xml:space="preserve">Q4 2016</t>
  </si>
  <si>
    <t xml:space="preserve">Q1 2017</t>
  </si>
  <si>
    <t xml:space="preserve">Q2 2017</t>
  </si>
  <si>
    <t xml:space="preserve">Q3 2017</t>
  </si>
  <si>
    <t xml:space="preserve">Q4 2017</t>
  </si>
  <si>
    <t xml:space="preserve">Q1 2018</t>
  </si>
  <si>
    <t xml:space="preserve">Q2 2018</t>
  </si>
  <si>
    <t xml:space="preserve">Q3 2018</t>
  </si>
  <si>
    <t xml:space="preserve">Q4 2018</t>
  </si>
  <si>
    <t xml:space="preserve">Q1 2019</t>
  </si>
  <si>
    <t xml:space="preserve">Q2 2019</t>
  </si>
  <si>
    <t xml:space="preserve">Q3 2019</t>
  </si>
  <si>
    <t xml:space="preserve">Q4 2019</t>
  </si>
  <si>
    <t xml:space="preserve">Q1 2020</t>
  </si>
  <si>
    <t xml:space="preserve">Q2 2020</t>
  </si>
  <si>
    <t xml:space="preserve">Q3 2020</t>
  </si>
  <si>
    <t xml:space="preserve">Q4 2020</t>
  </si>
  <si>
    <t xml:space="preserve">Q1 2021</t>
  </si>
  <si>
    <t xml:space="preserve">Q2 2021</t>
  </si>
  <si>
    <t xml:space="preserve">Q3 2021</t>
  </si>
  <si>
    <t xml:space="preserve">Q4 2021</t>
  </si>
  <si>
    <t xml:space="preserve">Q1 2022</t>
  </si>
  <si>
    <t xml:space="preserve">Q2 2022</t>
  </si>
  <si>
    <t xml:space="preserve">Q3 2022</t>
  </si>
  <si>
    <t xml:space="preserve">Q4 2022</t>
  </si>
  <si>
    <t xml:space="preserve">Q1 2023</t>
  </si>
  <si>
    <t xml:space="preserve">Q2 2023</t>
  </si>
  <si>
    <t xml:space="preserve">Q3 2023</t>
  </si>
  <si>
    <t xml:space="preserve">Q4 2023</t>
  </si>
  <si>
    <t xml:space="preserve">Q1 2024</t>
  </si>
  <si>
    <t xml:space="preserve">Q2 2024</t>
  </si>
  <si>
    <t xml:space="preserve">Q3 2024</t>
  </si>
  <si>
    <t xml:space="preserve">Q4 2024</t>
  </si>
  <si>
    <t xml:space="preserve">Q1 2025</t>
  </si>
  <si>
    <t xml:space="preserve">Q2 2025</t>
  </si>
  <si>
    <t xml:space="preserve">Q3 2025</t>
  </si>
  <si>
    <t xml:space="preserve">Q4 2025</t>
  </si>
  <si>
    <t xml:space="preserve">Q1 2026</t>
  </si>
  <si>
    <t xml:space="preserve">NET INCOME TO NOI RECONCILIATION (discrete quarter, own vintage; 2016-2022 vintages publish the walk from operating income, so the net-income walk is reconstructed from the same supplemental's statements of operations and ties exactly)</t>
  </si>
  <si>
    <t xml:space="preserve">Property management</t>
  </si>
  <si>
    <t xml:space="preserve">General and administrative</t>
  </si>
  <si>
    <t xml:space="preserve">Depreciation</t>
  </si>
  <si>
    <t xml:space="preserve">Interest expense incurred, net</t>
  </si>
  <si>
    <t xml:space="preserve">Amortization of deferred financing costs</t>
  </si>
  <si>
    <t xml:space="preserve">Net (gain) loss on sales of real estate properties (walk sign)</t>
  </si>
  <si>
    <t xml:space="preserve">(Income) loss from investments in unconsolidated entities</t>
  </si>
  <si>
    <t xml:space="preserve">Net (gain) loss on sales of land parcels</t>
  </si>
  <si>
    <t xml:space="preserve">Interest and other income (walk sign)</t>
  </si>
  <si>
    <t xml:space="preserve">Other expenses</t>
  </si>
  <si>
    <t xml:space="preserve">Income and other tax expense (benefit)</t>
  </si>
  <si>
    <t xml:space="preserve">Impairment</t>
  </si>
  <si>
    <t xml:space="preserve">Write-off of pursuit costs</t>
  </si>
  <si>
    <t xml:space="preserve">Net (gain) loss on sales of unconsolidated entities - operating assets</t>
  </si>
  <si>
    <t xml:space="preserve">Other reconciliation items (incl. fee and asset management revenue, discontinued operations in early vintages)</t>
  </si>
  <si>
    <t xml:space="preserve">NOI derived (net income + reconciliation items)</t>
  </si>
  <si>
    <t xml:space="preserve">NOI as published (Total NOI)</t>
  </si>
  <si>
    <t xml:space="preserve">Tie-out (derived less published; must be 0)</t>
  </si>
  <si>
    <t xml:space="preserve">FFO available to Common Shares and Units, as published</t>
  </si>
  <si>
    <t xml:space="preserve">Normalized FFO available to Common Shares and Units, as published</t>
  </si>
  <si>
    <t xml:space="preserve">Normalization adjustments, net (Normalized FFO less FFO)</t>
  </si>
  <si>
    <t xml:space="preserve">EBITDA derived (NI + interest incurred + amort DFC + depreciation + income tax)</t>
  </si>
  <si>
    <t xml:space="preserve">EBITDA as published (EBITDAre reconciliation page; published from Q1 2018)</t>
  </si>
  <si>
    <t xml:space="preserve">EBITDA derived less published (informational; above/below-market lease amortization, not separately disclosed pre-2018)</t>
  </si>
  <si>
    <t xml:space="preserve">EBITDAre as published (first published Q1 2018, Nareit definition)</t>
  </si>
  <si>
    <t xml:space="preserve">EBITDAre derived, 2016-2017 only (EBITDA derived + RE sale gains reversal + impairment; EQR excludes no JV adjustment, per its own note)</t>
  </si>
  <si>
    <t xml:space="preserve">EBITDAre SERIES (published 2018+; derived 2016-2017, flagged)</t>
  </si>
  <si>
    <t xml:space="preserve">Normalized EBITDA (2016-2017) / Normalized EBITDAre (2018+), as published</t>
  </si>
  <si>
    <t xml:space="preserve">RECURRING CAPEX AND AFFO (BI + Replacements through Q1 2024; published Recurring Capital Expenditures from Q2 2024; Chip 2026-08-30)</t>
  </si>
  <si>
    <t xml:space="preserve">Building Improvements, YTD (supplemental capex schedule; through Q1 2024)</t>
  </si>
  <si>
    <t xml:space="preserve">Replacements, YTD (supplemental capex schedule; through Q1 2024; 2016 - Q2 2017 vintages include renovation spend, flagged)</t>
  </si>
  <si>
    <t xml:space="preserve">Recurring Capital Expenditures, YTD, as published (from Q2 2024)</t>
  </si>
  <si>
    <t xml:space="preserve">Recurring capex, YTD (published where available, else Building Improvements + Replacements)</t>
  </si>
  <si>
    <t xml:space="preserve">RECURRING CAPEX (discrete; 2016 and H1 2017 include renovation inside Replacements, flagged)</t>
  </si>
  <si>
    <t xml:space="preserve">AFFO (Normalized FFO less recurring capex; CRE42 construct, no published tie)</t>
  </si>
  <si>
    <t xml:space="preserve">CFO as reported, YTD (10-Q; Q4 column carries the 10-K full year)</t>
  </si>
  <si>
    <t xml:space="preserve">CFO, discrete quarter (YTD differenced)</t>
  </si>
  <si>
    <t xml:space="preserve">CAPITALIZATION (quarter end)</t>
  </si>
  <si>
    <t xml:space="preserve">Common Shares outstanding, EOP (000s; incl. restricted)</t>
  </si>
  <si>
    <t xml:space="preserve">OP Units outstanding, EOP (000s; incl. restricted units)</t>
  </si>
  <si>
    <t xml:space="preserve">Shares + units, EOP (000s)</t>
  </si>
  <si>
    <t xml:space="preserve">Price per share at quarter end ($; supplemental Capital Structure page)</t>
  </si>
  <si>
    <t xml:space="preserve">Equity market cap (shares + units x price; ties to published, row 74)</t>
  </si>
  <si>
    <t xml:space="preserve">Notes, net (unsecured; balance sheet)</t>
  </si>
  <si>
    <t xml:space="preserve">Line of credit and commercial paper (balance sheet)</t>
  </si>
  <si>
    <t xml:space="preserve">Mortgage notes payable, net (secured; balance sheet)</t>
  </si>
  <si>
    <t xml:space="preserve">Total debt, carrying (MF-workbook convention; ties to published Capital Structure total)</t>
  </si>
  <si>
    <t xml:space="preserve">Perpetual preferred equity, liquidation value (Capital Structure page)</t>
  </si>
  <si>
    <t xml:space="preserve">Published Total Market Capitalization (Capital Structure page)</t>
  </si>
  <si>
    <t xml:space="preserve">TEV (equity market cap + total debt + preferred)</t>
  </si>
  <si>
    <t xml:space="preserve">Tie-out: TEV less published Total Market Capitalization (must be ~0; share-count rounding only)</t>
  </si>
  <si>
    <t xml:space="preserve">STABILIZED ADJUSTMENT (projects under development + land held for development; consolidated balance sheet; Chip 2026-08-30)</t>
  </si>
  <si>
    <t xml:space="preserve">Projects under development (balance sheet)</t>
  </si>
  <si>
    <t xml:space="preserve">Land held for development (balance sheet)</t>
  </si>
  <si>
    <t xml:space="preserve">DEV &amp; LAND VALUE</t>
  </si>
  <si>
    <t xml:space="preserve">Dev &amp; land in share equivalents (000s: dev &amp; land / price)</t>
  </si>
  <si>
    <t xml:space="preserve">Stabilized weighted average diluted shares (000s)</t>
  </si>
  <si>
    <t xml:space="preserve">Stabilized shares + units, EOP (000s)</t>
  </si>
  <si>
    <t xml:space="preserve">Stabilized equity market cap (market cap less dev &amp; land)</t>
  </si>
  <si>
    <t xml:space="preserve">Stabilized TEV (TEV less dev &amp; land)</t>
  </si>
  <si>
    <t xml:space="preserve">Published common + units equity value (Capital Structure page; memo tie for row 56)</t>
  </si>
  <si>
    <t xml:space="preserve">DIVIDENDS (DECLARED basis; per-share from filings; totals from 10-Q/10-K equity statements, YTD differenced)</t>
  </si>
  <si>
    <t xml:space="preserve">Regular dividend declared per Common Share ($)</t>
  </si>
  <si>
    <t xml:space="preserve">Dividends declared, total common ($000s; YTD differenced; includes 2016 specials)</t>
  </si>
  <si>
    <t xml:space="preserve">Per-share yield calculation note: quarterly yields annualize x4; whole-dollar equivalents may differ slightly (flow metrics on weighted average diluted shares and units, capitalization on period-end shares and units).</t>
  </si>
  <si>
    <t xml:space="preserve">Special dividends declared per share ($; 2016 only: $8.00 Q1, $3.00 Q3, Starwood-sale proceeds)</t>
  </si>
  <si>
    <t xml:space="preserve">ANNUAL AGGREGATION FOR PAGE-LEAD CHARTS (sum of own-vintage discrete quarters; $M unless noted; year-end balance/price columns)</t>
  </si>
  <si>
    <t xml:space="preserve">NOI, annual</t>
  </si>
  <si>
    <t xml:space="preserve">EBITDAre series, annual (published 2018+; derived 2016-2017)</t>
  </si>
  <si>
    <t xml:space="preserve">FFO, annual</t>
  </si>
  <si>
    <t xml:space="preserve">Normalized FFO, annual</t>
  </si>
  <si>
    <t xml:space="preserve">AFFO, annual</t>
  </si>
  <si>
    <t xml:space="preserve">Interest expense (incurred net + amort of deferred financing), annual</t>
  </si>
  <si>
    <t xml:space="preserve">Leveraged cash flow (NOI less interest expense)</t>
  </si>
  <si>
    <t xml:space="preserve">Share price, year end ($)</t>
  </si>
  <si>
    <t xml:space="preserve">Equity market cap, year end</t>
  </si>
  <si>
    <t xml:space="preserve">Total debt carrying, year end</t>
  </si>
  <si>
    <t xml:space="preserve">TEV, year end</t>
  </si>
  <si>
    <t xml:space="preserve">Stabilized market cap, year end</t>
  </si>
  <si>
    <t xml:space="preserve">Stabilized TEV, year end</t>
  </si>
  <si>
    <t xml:space="preserve">Gross NOI multiple (stabilized TEV / NOI)</t>
  </si>
  <si>
    <t xml:space="preserve">Leveraged multiple (stabilized market cap / leveraged CF)</t>
  </si>
  <si>
    <t xml:space="preserve">Bridge: G&amp;A, corporate and other, net (NOI less EBITDAre)</t>
  </si>
  <si>
    <t xml:space="preserve">Bridge: interest and other (EBITDAre less FFO)</t>
  </si>
  <si>
    <t xml:space="preserve">Bridge: normalization adjustments, net (FFO less Normalized FFO; sign varies)</t>
  </si>
  <si>
    <t xml:space="preserve">Bridge: recurring capex (Normalized FFO less AFFO)</t>
  </si>
  <si>
    <t xml:space="preserve">Leveraged CF is NOI less interest expense net of capitalized, from the quarterly grid. Bridge segments are exact differences between adjacent metrics and stack to NOI.</t>
  </si>
  <si>
    <t xml:space="preserve">PER SHARE BRIDGE (annual $/share: segment $M x 1000 / average weighted diluted shares)</t>
  </si>
  <si>
    <t xml:space="preserve">Average weighted diluted shares, annual (000s)</t>
  </si>
  <si>
    <t xml:space="preserve">AFFO per share</t>
  </si>
  <si>
    <t xml:space="preserve">Recurring capex per share (Normalized FFO to AFFO)</t>
  </si>
  <si>
    <t xml:space="preserve">Normalization adjustments per share (FFO to Normalized FFO; sign varies)</t>
  </si>
  <si>
    <t xml:space="preserve">Interest and other per share (EBITDAre to FFO)</t>
  </si>
  <si>
    <t xml:space="preserve">G&amp;A and corporate per share (NOI to EBITDAre)</t>
  </si>
  <si>
    <t xml:space="preserve">Stacks to exactly NOI per share (on annual average diluted shares).</t>
  </si>
  <si>
    <t xml:space="preserve">REVENUE AND OPERATING MARGIN (annual; published Total rental income and Total operating expenses from the NOI reconciliation section, own vintage)</t>
  </si>
  <si>
    <t xml:space="preserve">Total rental income, annual ($M)</t>
  </si>
  <si>
    <t xml:space="preserve">Total rental operating expenses (excl. property management), annual ($M)</t>
  </si>
  <si>
    <t xml:space="preserve">Gross operating margin ((rental income less operating expenses) / rental income)</t>
  </si>
  <si>
    <t xml:space="preserve">Margin numerator equals published Total NOI exactly (identity in the published reconciliation); unlike AVB there is no income-statement-basis gap.</t>
  </si>
  <si>
    <t xml:space="preserve">AS-REPORTED ANNUAL MULTIPLES AND PER-STABILIZED-SHARE BRIDGE (for split chart tabs)</t>
  </si>
  <si>
    <t xml:space="preserve">Gross NOI multiple (TEV / NOI, as reported)</t>
  </si>
  <si>
    <t xml:space="preserve">Leveraged multiple (market cap / leveraged CF, as reported)</t>
  </si>
  <si>
    <t xml:space="preserve">Average stabilized weighted diluted shares, annual (000s)</t>
  </si>
  <si>
    <t xml:space="preserve">AFFO per stabilized share (bridge)</t>
  </si>
  <si>
    <t xml:space="preserve">Recurring capex per stabilized share (bridge)</t>
  </si>
  <si>
    <t xml:space="preserve">Normalization adjustments per stabilized share (bridge; sign varies)</t>
  </si>
  <si>
    <t xml:space="preserve">Interest and other per stabilized share (bridge)</t>
  </si>
  <si>
    <t xml:space="preserve">G&amp;A and corporate per stabilized share (bridge)</t>
  </si>
  <si>
    <t xml:space="preserve">STABILIZED CFO VS AFFO (annual, per stabilized share)</t>
  </si>
  <si>
    <t xml:space="preserve">CFO per stabilized share, annual</t>
  </si>
  <si>
    <t xml:space="preserve">CFO less AFFO per stabilized share, annual (delta)</t>
  </si>
  <si>
    <t xml:space="preserve">CFO sits above AFFO by construction: recurring capex is an investing outflow, absent from CFO but deducted from AFFO. Working capital and non-cash items drive the year-to-year wiggle.</t>
  </si>
  <si>
    <t xml:space="preserve">ANNUAL DIVIDENDS AND PAYOUT (declared basis; per-share rows are REGULAR dividends; totals include 2016 specials)</t>
  </si>
  <si>
    <t xml:space="preserve">Regular dividends declared per share, annual ($)</t>
  </si>
  <si>
    <t xml:space="preserve">Dividends declared, total, annual ($M; includes 2016 specials)</t>
  </si>
  <si>
    <t xml:space="preserve">Payout ratio (regular dividends declared per share / AFFO per share)</t>
  </si>
  <si>
    <t xml:space="preserve">Dividend yield, annual (regular declared / year-end close)</t>
  </si>
  <si>
    <t xml:space="preserve">FY-VINTAGE CROSS-CHECKS ($000s; FY figures from each year's Q4 supplemental / 10-K; 2016-2025 only)</t>
  </si>
  <si>
    <t xml:space="preserve">FY Total NOI as published (Q4 vintage)</t>
  </si>
  <si>
    <t xml:space="preserve">Tie-out: own-vintage quarter sum less FY (must be 0; EQR does not re-base Total NOI)</t>
  </si>
  <si>
    <t xml:space="preserve">FY FFO available to Common Shares and Units, as published</t>
  </si>
  <si>
    <t xml:space="preserve">Tie-out: FFO quarters less FY (must be ~0)</t>
  </si>
  <si>
    <t xml:space="preserve">FY Normalized FFO available to Common Shares and Units, as published</t>
  </si>
  <si>
    <t xml:space="preserve">Tie-out: Normalized FFO quarters less FY (must be ~0)</t>
  </si>
  <si>
    <t xml:space="preserve">FY interest (incurred net + amort of deferred financing), as published</t>
  </si>
  <si>
    <t xml:space="preserve">Tie-out: interest quarters less FY (must be ~0)</t>
  </si>
  <si>
    <t xml:space="preserve">FY recurring capex (BI + Replacements through 2023; published Recurring 2024+)</t>
  </si>
  <si>
    <t xml:space="preserve">Tie-out: discrete recurring capex sum less FY (must be 0; YTD differencing telescopes to the Q4 YTD)</t>
  </si>
  <si>
    <t xml:space="preserve">REVENUE AND MARGIN DETAIL (published totals from the NOI reconciliation section; own-vintage full-year columns 2016-2025)</t>
  </si>
  <si>
    <t xml:space="preserve">Placeholder 0 (EQR publishes operating expenses as one line in the reconciliation; property taxes are not split out there)</t>
  </si>
  <si>
    <t xml:space="preserve">Property-level NOI (rental income less operating expenses) ($M)</t>
  </si>
  <si>
    <t xml:space="preserve">NOI as published, annual (memo; row 84) ($M)</t>
  </si>
  <si>
    <t xml:space="preserve">Difference (must be 0.0; the published table is an exact identity)</t>
  </si>
  <si>
    <t xml:space="preserve">Difference as % of published NOI</t>
  </si>
  <si>
    <t xml:space="preserve">Source: each fiscal year's own Q4 supplemental, Additional Reconciliations section (rental income / operating expenses / NOI allocation table), full-year column.</t>
  </si>
  <si>
    <t xml:space="preserve">Corroboration (two-document rule): FY totals match the following-year vintage's prior-year columns exactly for all years; only same-store/non-same-store splits are re-based.</t>
  </si>
  <si>
    <t xml:space="preserve">No presentation break in the EQR series: the operating-expense total excludes property management in every vintage, consistent with the published NOI definition.</t>
  </si>
  <si>
    <t xml:space="preserve">Operating expenses include real estate taxes and insurance; property management and G&amp;A are excluded, consistent with the published NOI definition.</t>
  </si>
  <si>
    <t xml:space="preserve">Extracted 2026-08-30 (EQR page build); margin equals published NOI / rental income by construction, no asterisk needed on the chart.</t>
  </si>
  <si>
    <t xml:space="preserve">DEVELOPMENT PIPELINE VS TOTAL ENTITY VALUE (year end; per period-end share; 2026 column = Q2 2026 quarter end, point in time)</t>
  </si>
  <si>
    <t xml:space="preserve">2026 (Q2)</t>
  </si>
  <si>
    <t xml:space="preserve">Projects under development, year end ($M) (row 66)</t>
  </si>
  <si>
    <t xml:space="preserve">Land held for development, year end ($M) (row 67)</t>
  </si>
  <si>
    <t xml:space="preserve">Dev &amp; land value, year end ($M)</t>
  </si>
  <si>
    <t xml:space="preserve">Shares + units, EOP (000s) (row 54)</t>
  </si>
  <si>
    <t xml:space="preserve">Projects under development per share ($)</t>
  </si>
  <si>
    <t xml:space="preserve">Land held for development per share ($)</t>
  </si>
  <si>
    <t xml:space="preserve">Dev &amp; land per share ($)</t>
  </si>
  <si>
    <t xml:space="preserve">Dev &amp; land as % of TEV</t>
  </si>
  <si>
    <t xml:space="preserve">Per-share rows divide year-end balances by period-end shares + units (the same count used for market cap and TEV per share).</t>
  </si>
  <si>
    <t xml:space="preserve">Dev &amp; land value here equals the stabilization deduction in the rows above (consolidated balance-sheet lines).</t>
  </si>
  <si>
    <t xml:space="preserve">EQR: unconsolidated JV development (see supplemental Development and Lease-Up Projects page) is NOT on these balance-sheet lines and is excluded; consolidated basis, flagged. The land row is a true separate line every quarter (no AVB-style CIP-includes-land overlap).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</si>
</sst>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.0"/>
    <numFmt numFmtId="166" formatCode="0.00"/>
    <numFmt numFmtId="167" formatCode="#,##0"/>
    <numFmt numFmtId="168" formatCode="0.00%"/>
    <numFmt numFmtId="169" formatCode="0.0\x"/>
    <numFmt numFmtId="170" formatCode="0.0%"/>
    <numFmt numFmtId="171" formatCode="\$0.00"/>
    <numFmt numFmtId="172" formatCode="0.0\x"/>
    <numFmt numFmtId="173" formatCode="\$0"/>
    <numFmt numFmtId="174" formatCode="0%;;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A31F34"/>
      <name val="Arial"/>
      <family val="0"/>
      <charset val="1"/>
    </font>
    <font>
      <i val="true"/>
      <sz val="8.5"/>
      <color rgb="FF666666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color rgb="FF000000"/>
      <name val="Calibri"/>
      <family val="2"/>
    </font>
    <font>
      <sz val="9"/>
      <color rgb="FF000000"/>
      <name val="Calibri"/>
      <family val="2"/>
    </font>
    <font>
      <b val="true"/>
      <sz val="9"/>
      <color rgb="FFA31F34"/>
      <name val="Calibri"/>
      <family val="2"/>
    </font>
    <font>
      <sz val="9"/>
      <color rgb="FFA31F34"/>
      <name val="Calibri"/>
      <family val="2"/>
    </font>
    <font>
      <sz val="10"/>
      <color rgb="FF0000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C00000"/>
        <bgColor rgb="FFA31F34"/>
      </patternFill>
    </fill>
    <fill>
      <patternFill patternType="solid">
        <fgColor rgb="FF8C8C8C"/>
        <bgColor rgb="FF808080"/>
      </patternFill>
    </fill>
    <fill>
      <patternFill patternType="solid">
        <fgColor rgb="FF2E7D32"/>
        <bgColor rgb="FF008000"/>
      </patternFill>
    </fill>
    <fill>
      <patternFill patternType="solid">
        <fgColor rgb="FFE65100"/>
        <bgColor rgb="FF993300"/>
      </patternFill>
    </fill>
    <fill>
      <patternFill patternType="solid">
        <fgColor rgb="FFC6EFCE"/>
        <bgColor rgb="FFE5E5E5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31F34"/>
      <rgbColor rgb="FFFFFFCC"/>
      <rgbColor rgb="FFE5E5E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65100"/>
      <rgbColor rgb="FF666666"/>
      <rgbColor rgb="FF8C8C8C"/>
      <rgbColor rgb="FF003366"/>
      <rgbColor rgb="FF2E7D32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EQR: Operating Metrics per Share (as reported),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NOI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Quarterly!$B$26:$AQ$26</c:f>
              <c:numCache>
                <c:formatCode>0.00</c:formatCode>
                <c:ptCount val="42"/>
                <c:pt idx="0">
                  <c:v>1.1165776744113</c:v>
                </c:pt>
                <c:pt idx="1">
                  <c:v>1.10247470980069</c:v>
                </c:pt>
                <c:pt idx="2">
                  <c:v>1.09918064298473</c:v>
                </c:pt>
                <c:pt idx="3">
                  <c:v>1.12529461059027</c:v>
                </c:pt>
                <c:pt idx="4">
                  <c:v>1.09758292351156</c:v>
                </c:pt>
                <c:pt idx="5">
                  <c:v>1.1118079290918</c:v>
                </c:pt>
                <c:pt idx="6">
                  <c:v>1.13630678034705</c:v>
                </c:pt>
                <c:pt idx="7">
                  <c:v>1.17384529045562</c:v>
                </c:pt>
                <c:pt idx="8">
                  <c:v>1.12975108219457</c:v>
                </c:pt>
                <c:pt idx="9">
                  <c:v>1.16423375749499</c:v>
                </c:pt>
                <c:pt idx="10">
                  <c:v>1.18459743047379</c:v>
                </c:pt>
                <c:pt idx="11">
                  <c:v>1.18834179902991</c:v>
                </c:pt>
                <c:pt idx="12">
                  <c:v>1.1833046024757</c:v>
                </c:pt>
                <c:pt idx="13">
                  <c:v>1.21589870165524</c:v>
                </c:pt>
                <c:pt idx="14">
                  <c:v>1.24738430999545</c:v>
                </c:pt>
                <c:pt idx="15">
                  <c:v>1.23944382308346</c:v>
                </c:pt>
                <c:pt idx="16">
                  <c:v>1.21141804217093</c:v>
                </c:pt>
                <c:pt idx="17">
                  <c:v>1.17653979005631</c:v>
                </c:pt>
                <c:pt idx="18">
                  <c:v>1.07375302085818</c:v>
                </c:pt>
                <c:pt idx="19">
                  <c:v>1.06868331276766</c:v>
                </c:pt>
                <c:pt idx="20">
                  <c:v>0.974573292394215</c:v>
                </c:pt>
                <c:pt idx="21">
                  <c:v>1.01312980248569</c:v>
                </c:pt>
                <c:pt idx="22">
                  <c:v>1.0552611657835</c:v>
                </c:pt>
                <c:pt idx="23">
                  <c:v>1.11448329048843</c:v>
                </c:pt>
                <c:pt idx="24">
                  <c:v>1.09793444002998</c:v>
                </c:pt>
                <c:pt idx="25">
                  <c:v>1.20408205196693</c:v>
                </c:pt>
                <c:pt idx="26">
                  <c:v>1.20906755715387</c:v>
                </c:pt>
                <c:pt idx="27">
                  <c:v>1.26997655319094</c:v>
                </c:pt>
                <c:pt idx="28">
                  <c:v>1.17963262547867</c:v>
                </c:pt>
                <c:pt idx="29">
                  <c:v>1.25121233578825</c:v>
                </c:pt>
                <c:pt idx="30">
                  <c:v>1.25749518974016</c:v>
                </c:pt>
                <c:pt idx="31">
                  <c:v>1.29189302612421</c:v>
                </c:pt>
                <c:pt idx="32">
                  <c:v>1.24759256556594</c:v>
                </c:pt>
                <c:pt idx="33">
                  <c:v>1.28563381147226</c:v>
                </c:pt>
                <c:pt idx="34">
                  <c:v>1.29703139944658</c:v>
                </c:pt>
                <c:pt idx="35">
                  <c:v>1.33374404069582</c:v>
                </c:pt>
                <c:pt idx="36">
                  <c:v>1.29118638781734</c:v>
                </c:pt>
                <c:pt idx="37">
                  <c:v>1.32879606026084</c:v>
                </c:pt>
                <c:pt idx="38">
                  <c:v>1.34527554825739</c:v>
                </c:pt>
                <c:pt idx="39">
                  <c:v>1.35701791391853</c:v>
                </c:pt>
                <c:pt idx="40">
                  <c:v>1.33251970875702</c:v>
                </c:pt>
                <c:pt idx="41">
                  <c:v>1.35469602321571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8C-4AC2-ABD9-15BB04B751C5}"/>
            </c:ext>
          </c:extLst>
        </c:ser>
        <c:ser>
          <c:idx val="1"/>
          <c:order val="1"/>
          <c:tx>
            <c:v>EBITDAre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Quarterly!$B$82:$AQ$82</c:f>
              <c:numCache>
                <c:formatCode>0.00</c:formatCode>
                <c:ptCount val="42"/>
                <c:pt idx="0">
                  <c:v>1.04769217487305</c:v>
                </c:pt>
                <c:pt idx="1">
                  <c:v>1.14221663853009</c:v>
                </c:pt>
                <c:pt idx="2">
                  <c:v>1.03491878349151</c:v>
                </c:pt>
                <c:pt idx="3">
                  <c:v>1.06214581260148</c:v>
                </c:pt>
                <c:pt idx="4">
                  <c:v>1.04889086533431</c:v>
                </c:pt>
                <c:pt idx="5">
                  <c:v>1.01873308038841</c:v>
                </c:pt>
                <c:pt idx="6">
                  <c:v>1.0560393790231</c:v>
                </c:pt>
                <c:pt idx="7">
                  <c:v>1.08175043395414</c:v>
                </c:pt>
                <c:pt idx="8">
                  <c:v>1.03320992747077</c:v>
                </c:pt>
                <c:pt idx="9">
                  <c:v>1.06672004548501</c:v>
                </c:pt>
                <c:pt idx="10">
                  <c:v>1.09503652144919</c:v>
                </c:pt>
                <c:pt idx="11">
                  <c:v>1.09196817036867</c:v>
                </c:pt>
                <c:pt idx="12">
                  <c:v>1.06936684805184</c:v>
                </c:pt>
                <c:pt idx="13">
                  <c:v>1.10674502145778</c:v>
                </c:pt>
                <c:pt idx="14">
                  <c:v>1.16036092386585</c:v>
                </c:pt>
                <c:pt idx="15">
                  <c:v>1.13478740413749</c:v>
                </c:pt>
                <c:pt idx="16">
                  <c:v>1.10065409136605</c:v>
                </c:pt>
                <c:pt idx="17">
                  <c:v>1.08436875668868</c:v>
                </c:pt>
                <c:pt idx="18">
                  <c:v>0.983606982460871</c:v>
                </c:pt>
                <c:pt idx="19">
                  <c:v>1.05104262798246</c:v>
                </c:pt>
                <c:pt idx="20">
                  <c:v>0.85589378573127</c:v>
                </c:pt>
                <c:pt idx="21">
                  <c:v>0.967611262957042</c:v>
                </c:pt>
                <c:pt idx="22">
                  <c:v>0.953977351727974</c:v>
                </c:pt>
                <c:pt idx="23">
                  <c:v>0.953766066838046</c:v>
                </c:pt>
                <c:pt idx="24">
                  <c:v>0.975594669787592</c:v>
                </c:pt>
                <c:pt idx="25">
                  <c:v>1.08897609685563</c:v>
                </c:pt>
                <c:pt idx="26">
                  <c:v>1.10106087849987</c:v>
                </c:pt>
                <c:pt idx="27">
                  <c:v>1.15074632602596</c:v>
                </c:pt>
                <c:pt idx="28">
                  <c:v>1.03794053201728</c:v>
                </c:pt>
                <c:pt idx="29">
                  <c:v>1.11292808810109</c:v>
                </c:pt>
                <c:pt idx="30">
                  <c:v>1.15600062348122</c:v>
                </c:pt>
                <c:pt idx="31">
                  <c:v>1.19122693436578</c:v>
                </c:pt>
                <c:pt idx="32">
                  <c:v>1.05768881173491</c:v>
                </c:pt>
                <c:pt idx="33">
                  <c:v>1.11982065949373</c:v>
                </c:pt>
                <c:pt idx="34">
                  <c:v>1.18152757105666</c:v>
                </c:pt>
                <c:pt idx="35">
                  <c:v>1.18292411712829</c:v>
                </c:pt>
                <c:pt idx="36">
                  <c:v>1.13313853760043</c:v>
                </c:pt>
                <c:pt idx="37">
                  <c:v>1.17548493223465</c:v>
                </c:pt>
                <c:pt idx="38">
                  <c:v>1.26008655484109</c:v>
                </c:pt>
                <c:pt idx="39">
                  <c:v>1.18027616862338</c:v>
                </c:pt>
                <c:pt idx="40">
                  <c:v>1.09506424171921</c:v>
                </c:pt>
                <c:pt idx="41">
                  <c:v>1.21662090560022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8C-4AC2-ABD9-15BB04B751C5}"/>
            </c:ext>
          </c:extLst>
        </c:ser>
        <c:ser>
          <c:idx val="2"/>
          <c:order val="2"/>
          <c:tx>
            <c:v>FFO</c:v>
          </c:tx>
          <c:spPr>
            <a:ln>
              <a:solidFill>
                <a:srgbClr val="2E7D32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E7D32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Quarterly!$B$38:$AQ$38</c:f>
              <c:numCache>
                <c:formatCode>0.00</c:formatCode>
                <c:ptCount val="42"/>
                <c:pt idx="0">
                  <c:v>0.467022286869871</c:v>
                </c:pt>
                <c:pt idx="1">
                  <c:v>0.902139688272938</c:v>
                </c:pt>
                <c:pt idx="2">
                  <c:v>0.771785664782817</c:v>
                </c:pt>
                <c:pt idx="3">
                  <c:v>0.799319122191379</c:v>
                </c:pt>
                <c:pt idx="4">
                  <c:v>0.757520665480799</c:v>
                </c:pt>
                <c:pt idx="5">
                  <c:v>0.767768858507625</c:v>
                </c:pt>
                <c:pt idx="6">
                  <c:v>0.805541265717009</c:v>
                </c:pt>
                <c:pt idx="7">
                  <c:v>0.817065817465186</c:v>
                </c:pt>
                <c:pt idx="8">
                  <c:v>0.7105723490802</c:v>
                </c:pt>
                <c:pt idx="9">
                  <c:v>0.805822811881395</c:v>
                </c:pt>
                <c:pt idx="10">
                  <c:v>0.786904377363995</c:v>
                </c:pt>
                <c:pt idx="11">
                  <c:v>0.836995441014218</c:v>
                </c:pt>
                <c:pt idx="12">
                  <c:v>0.806778059317106</c:v>
                </c:pt>
                <c:pt idx="13">
                  <c:v>0.80461115701088</c:v>
                </c:pt>
                <c:pt idx="14">
                  <c:v>0.91740157561722</c:v>
                </c:pt>
                <c:pt idx="15">
                  <c:v>0.864525511245199</c:v>
                </c:pt>
                <c:pt idx="16">
                  <c:v>0.863002617916056</c:v>
                </c:pt>
                <c:pt idx="17">
                  <c:v>0.855892390253762</c:v>
                </c:pt>
                <c:pt idx="18">
                  <c:v>0.75762345326875</c:v>
                </c:pt>
                <c:pt idx="19">
                  <c:v>0.730326942419561</c:v>
                </c:pt>
                <c:pt idx="20">
                  <c:v>0.665775000258454</c:v>
                </c:pt>
                <c:pt idx="21">
                  <c:v>0.779093393842504</c:v>
                </c:pt>
                <c:pt idx="22">
                  <c:v>0.762363083007616</c:v>
                </c:pt>
                <c:pt idx="23">
                  <c:v>0.757848329048843</c:v>
                </c:pt>
                <c:pt idx="24">
                  <c:v>0.772829468108042</c:v>
                </c:pt>
                <c:pt idx="25">
                  <c:v>0.888032504372527</c:v>
                </c:pt>
                <c:pt idx="26">
                  <c:v>0.898705368610326</c:v>
                </c:pt>
                <c:pt idx="27">
                  <c:v>0.966490281746083</c:v>
                </c:pt>
                <c:pt idx="28">
                  <c:v>0.85207236909467</c:v>
                </c:pt>
                <c:pt idx="29">
                  <c:v>0.928985370168232</c:v>
                </c:pt>
                <c:pt idx="30">
                  <c:v>0.962243612511531</c:v>
                </c:pt>
                <c:pt idx="31">
                  <c:v>1.0009800735439</c:v>
                </c:pt>
                <c:pt idx="32">
                  <c:v>0.866494606476325</c:v>
                </c:pt>
                <c:pt idx="33">
                  <c:v>0.938050196905839</c:v>
                </c:pt>
                <c:pt idx="34">
                  <c:v>0.985704275419026</c:v>
                </c:pt>
                <c:pt idx="35">
                  <c:v>0.970122317514283</c:v>
                </c:pt>
                <c:pt idx="36">
                  <c:v>0.943136006789731</c:v>
                </c:pt>
                <c:pt idx="37">
                  <c:v>0.977356206161973</c:v>
                </c:pt>
                <c:pt idx="38">
                  <c:v>1.0491935360108</c:v>
                </c:pt>
                <c:pt idx="39">
                  <c:v>0.969298877421877</c:v>
                </c:pt>
                <c:pt idx="40">
                  <c:v>0.88523479127933</c:v>
                </c:pt>
                <c:pt idx="41">
                  <c:v>0.996308723083896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8C-4AC2-ABD9-15BB04B751C5}"/>
            </c:ext>
          </c:extLst>
        </c:ser>
        <c:ser>
          <c:idx val="3"/>
          <c:order val="3"/>
          <c:tx>
            <c:v>AFFO</c:v>
          </c:tx>
          <c:spPr>
            <a:ln>
              <a:solidFill>
                <a:srgbClr val="E651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E65100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Quarterly!$B$49:$AQ$49</c:f>
              <c:numCache>
                <c:formatCode>0.00</c:formatCode>
                <c:ptCount val="42"/>
                <c:pt idx="0">
                  <c:v>0.668629641353799</c:v>
                </c:pt>
                <c:pt idx="1">
                  <c:v>0.653844241163153</c:v>
                </c:pt>
                <c:pt idx="2">
                  <c:v>0.646198868643968</c:v>
                </c:pt>
                <c:pt idx="3">
                  <c:v>0.667768292044205</c:v>
                </c:pt>
                <c:pt idx="4">
                  <c:v>0.639384744166579</c:v>
                </c:pt>
                <c:pt idx="5">
                  <c:v>0.637303627982817</c:v>
                </c:pt>
                <c:pt idx="6">
                  <c:v>0.750666544804084</c:v>
                </c:pt>
                <c:pt idx="7">
                  <c:v>0.694736429960455</c:v>
                </c:pt>
                <c:pt idx="8">
                  <c:v>0.691074570907895</c:v>
                </c:pt>
                <c:pt idx="9">
                  <c:v>0.708215208790292</c:v>
                </c:pt>
                <c:pt idx="10">
                  <c:v>0.733346531764804</c:v>
                </c:pt>
                <c:pt idx="11">
                  <c:v>0.738498449112143</c:v>
                </c:pt>
                <c:pt idx="12">
                  <c:v>0.748701919082828</c:v>
                </c:pt>
                <c:pt idx="13">
                  <c:v>0.763873744842751</c:v>
                </c:pt>
                <c:pt idx="14">
                  <c:v>0.815531822505273</c:v>
                </c:pt>
                <c:pt idx="15">
                  <c:v>0.80297719447336</c:v>
                </c:pt>
                <c:pt idx="16">
                  <c:v>0.801438949318903</c:v>
                </c:pt>
                <c:pt idx="17">
                  <c:v>0.802136751029377</c:v>
                </c:pt>
                <c:pt idx="18">
                  <c:v>0.694200989493118</c:v>
                </c:pt>
                <c:pt idx="19">
                  <c:v>0.661205528883543</c:v>
                </c:pt>
                <c:pt idx="20">
                  <c:v>0.617374313804547</c:v>
                </c:pt>
                <c:pt idx="21">
                  <c:v>0.642710535815585</c:v>
                </c:pt>
                <c:pt idx="22">
                  <c:v>0.686892016458362</c:v>
                </c:pt>
                <c:pt idx="23">
                  <c:v>0.730850899742931</c:v>
                </c:pt>
                <c:pt idx="24">
                  <c:v>0.702251891547835</c:v>
                </c:pt>
                <c:pt idx="25">
                  <c:v>0.793567955866377</c:v>
                </c:pt>
                <c:pt idx="26">
                  <c:v>0.808379142049833</c:v>
                </c:pt>
                <c:pt idx="27">
                  <c:v>0.777368063652321</c:v>
                </c:pt>
                <c:pt idx="28">
                  <c:v>0.785027542850122</c:v>
                </c:pt>
                <c:pt idx="29">
                  <c:v>0.796056617423381</c:v>
                </c:pt>
                <c:pt idx="30">
                  <c:v>0.806263431037611</c:v>
                </c:pt>
                <c:pt idx="31">
                  <c:v>0.834910066097388</c:v>
                </c:pt>
                <c:pt idx="32">
                  <c:v>0.813473439488326</c:v>
                </c:pt>
                <c:pt idx="33">
                  <c:v>0.880496847970257</c:v>
                </c:pt>
                <c:pt idx="34">
                  <c:v>0.883033353280856</c:v>
                </c:pt>
                <c:pt idx="35">
                  <c:v>0.890164751594473</c:v>
                </c:pt>
                <c:pt idx="36">
                  <c:v>0.863412913269884</c:v>
                </c:pt>
                <c:pt idx="37">
                  <c:v>0.867703027857103</c:v>
                </c:pt>
                <c:pt idx="38">
                  <c:v>0.88414337819657</c:v>
                </c:pt>
                <c:pt idx="39">
                  <c:v>0.878329920668402</c:v>
                </c:pt>
                <c:pt idx="40">
                  <c:v>0.897182089180178</c:v>
                </c:pt>
                <c:pt idx="41">
                  <c:v>0.871065807365882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8C-4AC2-ABD9-15BB04B75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EQR: NOI, TEV, and Gross NOI Multiple, As Reported (2016-2025)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TEV ($M)</c:v>
          </c:tx>
          <c:spPr>
            <a:solidFill>
              <a:srgbClr val="BFBFBF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Data'!$B$94:$K$94</c:f>
              <c:numCache>
                <c:formatCode>#,##0.0</c:formatCode>
                <c:ptCount val="10"/>
                <c:pt idx="0">
                  <c:v>33513.32492</c:v>
                </c:pt>
                <c:pt idx="1">
                  <c:v>33341.0973804</c:v>
                </c:pt>
                <c:pt idx="2">
                  <c:v>34157.44609</c:v>
                </c:pt>
                <c:pt idx="3">
                  <c:v>40260.98194308</c:v>
                </c:pt>
                <c:pt idx="4">
                  <c:v>30973.1008</c:v>
                </c:pt>
                <c:pt idx="5">
                  <c:v>43509.586091</c:v>
                </c:pt>
                <c:pt idx="6">
                  <c:v>30523.742</c:v>
                </c:pt>
                <c:pt idx="7">
                  <c:v>31333.50573868</c:v>
                </c:pt>
                <c:pt idx="8">
                  <c:v>36198.42344</c:v>
                </c:pt>
                <c:pt idx="9">
                  <c:v>32596.93702944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2B9-46CE-A354-1B12FF3364F6}"/>
            </c:ext>
          </c:extLst>
        </c:ser>
        <c:ser>
          <c:idx val="1"/>
          <c:order val="1"/>
          <c:tx>
            <c:v>Annual NOI ($M)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Data'!$B$84:$K$84</c:f>
              <c:numCache>
                <c:formatCode>#,##0.0</c:formatCode>
                <c:ptCount val="10"/>
                <c:pt idx="0">
                  <c:v>1698.023</c:v>
                </c:pt>
                <c:pt idx="1">
                  <c:v>1729.913</c:v>
                </c:pt>
                <c:pt idx="2">
                  <c:v>1790.532</c:v>
                </c:pt>
                <c:pt idx="3">
                  <c:v>1887.707</c:v>
                </c:pt>
                <c:pt idx="4">
                  <c:v>1749.145</c:v>
                </c:pt>
                <c:pt idx="5">
                  <c:v>1613.36</c:v>
                </c:pt>
                <c:pt idx="6">
                  <c:v>1862.903</c:v>
                </c:pt>
                <c:pt idx="7">
                  <c:v>1947.275</c:v>
                </c:pt>
                <c:pt idx="8">
                  <c:v>2018.282</c:v>
                </c:pt>
                <c:pt idx="9">
                  <c:v>2078.801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2B9-46CE-A354-1B12FF336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Gross NOI multiple (x)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Data'!$B$120:$K$120</c:f>
              <c:numCache>
                <c:formatCode>0.0\x</c:formatCode>
                <c:ptCount val="10"/>
                <c:pt idx="0">
                  <c:v>19.7366731310471</c:v>
                </c:pt>
                <c:pt idx="1">
                  <c:v>19.2732798588137</c:v>
                </c:pt>
                <c:pt idx="2">
                  <c:v>19.0767023934786</c:v>
                </c:pt>
                <c:pt idx="3">
                  <c:v>21.3279825434138</c:v>
                </c:pt>
                <c:pt idx="4">
                  <c:v>17.7075661537494</c:v>
                </c:pt>
                <c:pt idx="5">
                  <c:v>26.9683059521743</c:v>
                </c:pt>
                <c:pt idx="6">
                  <c:v>16.3850409817366</c:v>
                </c:pt>
                <c:pt idx="7">
                  <c:v>16.0909505533014</c:v>
                </c:pt>
                <c:pt idx="8">
                  <c:v>17.9352654584444</c:v>
                </c:pt>
                <c:pt idx="9">
                  <c:v>15.6806433273026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B9-46CE-A354-1B12FF336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0.0&quot;x&quot;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EQR: Leveraged Cash Flow, Market Cap, and Leveraged Multiple, As Reported (2016-2025)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Market cap ($M)</c:v>
          </c:tx>
          <c:spPr>
            <a:solidFill>
              <a:srgbClr val="BFBFBF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Data'!$B$92:$K$92</c:f>
              <c:numCache>
                <c:formatCode>#,##0.0</c:formatCode>
                <c:ptCount val="10"/>
                <c:pt idx="0">
                  <c:v>24488.78692</c:v>
                </c:pt>
                <c:pt idx="1">
                  <c:v>24346.5263804</c:v>
                </c:pt>
                <c:pt idx="2">
                  <c:v>25302.22709</c:v>
                </c:pt>
                <c:pt idx="3">
                  <c:v>31186.74594308</c:v>
                </c:pt>
                <c:pt idx="4">
                  <c:v>22891.5648</c:v>
                </c:pt>
                <c:pt idx="5">
                  <c:v>35130.853091</c:v>
                </c:pt>
                <c:pt idx="6">
                  <c:v>23060.74</c:v>
                </c:pt>
                <c:pt idx="7">
                  <c:v>23905.77573868</c:v>
                </c:pt>
                <c:pt idx="8">
                  <c:v>28059.52344</c:v>
                </c:pt>
                <c:pt idx="9">
                  <c:v>24404.77202944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998-4B54-8A31-A20F52D03392}"/>
            </c:ext>
          </c:extLst>
        </c:ser>
        <c:ser>
          <c:idx val="1"/>
          <c:order val="1"/>
          <c:tx>
            <c:v>Leveraged CF ($M)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Data'!$B$90:$K$90</c:f>
              <c:numCache>
                <c:formatCode>#,##0.0</c:formatCode>
                <c:ptCount val="10"/>
                <c:pt idx="0">
                  <c:v>1203.144</c:v>
                </c:pt>
                <c:pt idx="1">
                  <c:v>1337.497</c:v>
                </c:pt>
                <c:pt idx="2">
                  <c:v>1365.862</c:v>
                </c:pt>
                <c:pt idx="3">
                  <c:v>1485.961</c:v>
                </c:pt>
                <c:pt idx="4">
                  <c:v>1375.133</c:v>
                </c:pt>
                <c:pt idx="5">
                  <c:v>1332.15</c:v>
                </c:pt>
                <c:pt idx="6">
                  <c:v>1571.254</c:v>
                </c:pt>
                <c:pt idx="7">
                  <c:v>1668.778</c:v>
                </c:pt>
                <c:pt idx="8">
                  <c:v>1724.713</c:v>
                </c:pt>
                <c:pt idx="9">
                  <c:v>1763.235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3998-4B54-8A31-A20F52D03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Leveraged multiple (x)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Data'!$B$121:$K$121</c:f>
              <c:numCache>
                <c:formatCode>0.0\x</c:formatCode>
                <c:ptCount val="10"/>
                <c:pt idx="0">
                  <c:v>20.3539949665211</c:v>
                </c:pt>
                <c:pt idx="1">
                  <c:v>18.2030512071429</c:v>
                </c:pt>
                <c:pt idx="2">
                  <c:v>18.5247317005671</c:v>
                </c:pt>
                <c:pt idx="3">
                  <c:v>20.9875938487484</c:v>
                </c:pt>
                <c:pt idx="4">
                  <c:v>16.6468005640182</c:v>
                </c:pt>
                <c:pt idx="5">
                  <c:v>26.3715445640506</c:v>
                </c:pt>
                <c:pt idx="6">
                  <c:v>14.6766468056724</c:v>
                </c:pt>
                <c:pt idx="7">
                  <c:v>14.3253181302007</c:v>
                </c:pt>
                <c:pt idx="8">
                  <c:v>16.2690972005197</c:v>
                </c:pt>
                <c:pt idx="9">
                  <c:v>13.8409072128446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98-4B54-8A31-A20F52D03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0.0&quot;x&quot;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EQR: NOI to AFFO Bridge, Annual ($M; stacks to exactly NOI)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AFFO (retained cash earnings)</c:v>
          </c:tx>
          <c:spPr>
            <a:solidFill>
              <a:srgbClr val="E651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Data'!$B$88:$K$88</c:f>
              <c:numCache>
                <c:formatCode>#,##0.0</c:formatCode>
                <c:ptCount val="10"/>
                <c:pt idx="0">
                  <c:v>1007.473</c:v>
                </c:pt>
                <c:pt idx="1">
                  <c:v>1041.936</c:v>
                </c:pt>
                <c:pt idx="2">
                  <c:v>1101.562</c:v>
                </c:pt>
                <c:pt idx="3">
                  <c:v>1209.718</c:v>
                </c:pt>
                <c:pt idx="4">
                  <c:v>1142.455</c:v>
                </c:pt>
                <c:pt idx="5">
                  <c:v>1039.2</c:v>
                </c:pt>
                <c:pt idx="6">
                  <c:v>1200.669</c:v>
                </c:pt>
                <c:pt idx="7">
                  <c:v>1259.893</c:v>
                </c:pt>
                <c:pt idx="8">
                  <c:v>1355.099</c:v>
                </c:pt>
                <c:pt idx="9">
                  <c:v>1364.572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CE4-4715-8DD2-23A6CDAFFCF4}"/>
            </c:ext>
          </c:extLst>
        </c:ser>
        <c:ser>
          <c:idx val="1"/>
          <c:order val="1"/>
          <c:tx>
            <c:v>Recurring capex (NFFO to AFFO)</c:v>
          </c:tx>
          <c:spPr>
            <a:solidFill>
              <a:srgbClr val="2E7D32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Data'!$B$102:$K$102</c:f>
              <c:numCache>
                <c:formatCode>#,##0.0</c:formatCode>
                <c:ptCount val="10"/>
                <c:pt idx="0">
                  <c:v>172.177</c:v>
                </c:pt>
                <c:pt idx="1">
                  <c:v>157.301</c:v>
                </c:pt>
                <c:pt idx="2">
                  <c:v>147.148</c:v>
                </c:pt>
                <c:pt idx="3">
                  <c:v>138.35</c:v>
                </c:pt>
                <c:pt idx="4">
                  <c:v>113.913</c:v>
                </c:pt>
                <c:pt idx="5">
                  <c:v>122.164</c:v>
                </c:pt>
                <c:pt idx="6">
                  <c:v>171.159</c:v>
                </c:pt>
                <c:pt idx="7">
                  <c:v>217.188</c:v>
                </c:pt>
                <c:pt idx="8">
                  <c:v>166.507</c:v>
                </c:pt>
                <c:pt idx="9">
                  <c:v>193.831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CE4-4715-8DD2-23A6CDAFFCF4}"/>
            </c:ext>
          </c:extLst>
        </c:ser>
        <c:ser>
          <c:idx val="2"/>
          <c:order val="2"/>
          <c:tx>
            <c:v>Normalization adjustments (FFO to NFFO)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Data'!$B$101:$K$101</c:f>
              <c:numCache>
                <c:formatCode>#,##0.0</c:formatCode>
                <c:ptCount val="10"/>
                <c:pt idx="0">
                  <c:v>-56.1200000000001</c:v>
                </c:pt>
                <c:pt idx="1">
                  <c:v>5.66699999999992</c:v>
                </c:pt>
                <c:pt idx="2">
                  <c:v>-43.8430000000001</c:v>
                </c:pt>
                <c:pt idx="3">
                  <c:v>-37.01</c:v>
                </c:pt>
                <c:pt idx="4">
                  <c:v>-18.223</c:v>
                </c:pt>
                <c:pt idx="5">
                  <c:v>-10.732</c:v>
                </c:pt>
                <c:pt idx="6">
                  <c:v>2.08899999999994</c:v>
                </c:pt>
                <c:pt idx="7">
                  <c:v>-13.0549999999998</c:v>
                </c:pt>
                <c:pt idx="8">
                  <c:v>-51.896</c:v>
                </c:pt>
                <c:pt idx="9">
                  <c:v>-19.8230000000001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1CE4-4715-8DD2-23A6CDAFFCF4}"/>
            </c:ext>
          </c:extLst>
        </c:ser>
        <c:ser>
          <c:idx val="3"/>
          <c:order val="3"/>
          <c:tx>
            <c:v>Interest and other (EBITDAre to FFO)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Data'!$B$100:$K$100</c:f>
              <c:numCache>
                <c:formatCode>#,##0.0</c:formatCode>
                <c:ptCount val="10"/>
                <c:pt idx="0">
                  <c:v>514.66</c:v>
                </c:pt>
                <c:pt idx="1">
                  <c:v>404.756</c:v>
                </c:pt>
                <c:pt idx="2">
                  <c:v>439.882</c:v>
                </c:pt>
                <c:pt idx="3">
                  <c:v>416.431</c:v>
                </c:pt>
                <c:pt idx="4">
                  <c:v>391.0</c:v>
                </c:pt>
                <c:pt idx="5">
                  <c:v>297.301</c:v>
                </c:pt>
                <c:pt idx="6">
                  <c:v>307.925</c:v>
                </c:pt>
                <c:pt idx="7">
                  <c:v>294.741</c:v>
                </c:pt>
                <c:pt idx="8">
                  <c:v>305.481</c:v>
                </c:pt>
                <c:pt idx="9">
                  <c:v>316.361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1CE4-4715-8DD2-23A6CDAFFCF4}"/>
            </c:ext>
          </c:extLst>
        </c:ser>
        <c:ser>
          <c:idx val="4"/>
          <c:order val="4"/>
          <c:tx>
            <c:v>G&amp;A and corporate (NOI to EBITDAre)</c:v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Data'!$B$99:$K$99</c:f>
              <c:numCache>
                <c:formatCode>#,##0.0</c:formatCode>
                <c:ptCount val="10"/>
                <c:pt idx="0">
                  <c:v>59.8329999999999</c:v>
                </c:pt>
                <c:pt idx="1">
                  <c:v>120.253</c:v>
                </c:pt>
                <c:pt idx="2">
                  <c:v>145.783</c:v>
                </c:pt>
                <c:pt idx="3">
                  <c:v>160.218</c:v>
                </c:pt>
                <c:pt idx="4">
                  <c:v>120.0</c:v>
                </c:pt>
                <c:pt idx="5">
                  <c:v>165.427</c:v>
                </c:pt>
                <c:pt idx="6">
                  <c:v>181.061</c:v>
                </c:pt>
                <c:pt idx="7">
                  <c:v>188.508</c:v>
                </c:pt>
                <c:pt idx="8">
                  <c:v>243.091</c:v>
                </c:pt>
                <c:pt idx="9">
                  <c:v>223.86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1CE4-4715-8DD2-23A6CDAFF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EQR: NOI to AFFO Bridge per Share, Annual ($/sh; stacks to exactly NOI per share)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AFFO (retained cash earnings)</c:v>
          </c:tx>
          <c:spPr>
            <a:solidFill>
              <a:srgbClr val="E651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Data'!$B$107:$K$107</c:f>
              <c:numCache>
                <c:formatCode>0.00</c:formatCode>
                <c:ptCount val="10"/>
                <c:pt idx="0">
                  <c:v>2.63643042613839</c:v>
                </c:pt>
                <c:pt idx="1">
                  <c:v>2.72219732962688</c:v>
                </c:pt>
                <c:pt idx="2">
                  <c:v>2.8712287919949</c:v>
                </c:pt>
                <c:pt idx="3">
                  <c:v>3.13128716843652</c:v>
                </c:pt>
                <c:pt idx="4">
                  <c:v>2.9592105007544</c:v>
                </c:pt>
                <c:pt idx="5">
                  <c:v>2.67816069737325</c:v>
                </c:pt>
                <c:pt idx="6">
                  <c:v>3.08153035926023</c:v>
                </c:pt>
                <c:pt idx="7">
                  <c:v>3.2222553994945</c:v>
                </c:pt>
                <c:pt idx="8">
                  <c:v>3.46722496424286</c:v>
                </c:pt>
                <c:pt idx="9">
                  <c:v>3.49354802991057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D02-4516-9D57-2B1847C84386}"/>
            </c:ext>
          </c:extLst>
        </c:ser>
        <c:ser>
          <c:idx val="1"/>
          <c:order val="1"/>
          <c:tx>
            <c:v>Recurring capex (NFFO to AFFO)</c:v>
          </c:tx>
          <c:spPr>
            <a:solidFill>
              <a:srgbClr val="2E7D32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Data'!$B$108:$K$108</c:f>
              <c:numCache>
                <c:formatCode>0.00</c:formatCode>
                <c:ptCount val="10"/>
                <c:pt idx="0">
                  <c:v>0.450565604717178</c:v>
                </c:pt>
                <c:pt idx="1">
                  <c:v>0.410969927277335</c:v>
                </c:pt>
                <c:pt idx="2">
                  <c:v>0.383542255710042</c:v>
                </c:pt>
                <c:pt idx="3">
                  <c:v>0.35811121249183</c:v>
                </c:pt>
                <c:pt idx="4">
                  <c:v>0.295059801718611</c:v>
                </c:pt>
                <c:pt idx="5">
                  <c:v>0.314833355883281</c:v>
                </c:pt>
                <c:pt idx="6">
                  <c:v>0.439281479542339</c:v>
                </c:pt>
                <c:pt idx="7">
                  <c:v>0.555471937462476</c:v>
                </c:pt>
                <c:pt idx="8">
                  <c:v>0.426033247106806</c:v>
                </c:pt>
                <c:pt idx="9">
                  <c:v>0.496241977840374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6D02-4516-9D57-2B1847C84386}"/>
            </c:ext>
          </c:extLst>
        </c:ser>
        <c:ser>
          <c:idx val="2"/>
          <c:order val="2"/>
          <c:tx>
            <c:v>Normalization adjustments (FFO to NFFO)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Data'!$B$109:$K$109</c:f>
              <c:numCache>
                <c:formatCode>0.00</c:formatCode>
                <c:ptCount val="10"/>
                <c:pt idx="0">
                  <c:v>-0.14685899822118</c:v>
                </c:pt>
                <c:pt idx="1">
                  <c:v>0.014805796389601</c:v>
                </c:pt>
                <c:pt idx="2">
                  <c:v>-0.114277075577618</c:v>
                </c:pt>
                <c:pt idx="3">
                  <c:v>-0.0957983084519164</c:v>
                </c:pt>
                <c:pt idx="4">
                  <c:v>-0.0472015903954618</c:v>
                </c:pt>
                <c:pt idx="5">
                  <c:v>-0.02765783352984</c:v>
                </c:pt>
                <c:pt idx="6">
                  <c:v>0.00536144176329566</c:v>
                </c:pt>
                <c:pt idx="7">
                  <c:v>-0.0333889816360597</c:v>
                </c:pt>
                <c:pt idx="8">
                  <c:v>-0.132783735169421</c:v>
                </c:pt>
                <c:pt idx="9">
                  <c:v>-0.0507504203493238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6D02-4516-9D57-2B1847C84386}"/>
            </c:ext>
          </c:extLst>
        </c:ser>
        <c:ser>
          <c:idx val="3"/>
          <c:order val="3"/>
          <c:tx>
            <c:v>Interest and other (EBITDAre to FFO)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Data'!$B$110:$K$110</c:f>
              <c:numCache>
                <c:formatCode>0.00</c:formatCode>
                <c:ptCount val="10"/>
                <c:pt idx="0">
                  <c:v>1.34680064191932</c:v>
                </c:pt>
                <c:pt idx="1">
                  <c:v>1.05747925242093</c:v>
                </c:pt>
                <c:pt idx="2">
                  <c:v>1.14655540358173</c:v>
                </c:pt>
                <c:pt idx="3">
                  <c:v>1.07790827849068</c:v>
                </c:pt>
                <c:pt idx="4">
                  <c:v>1.01277626321822</c:v>
                </c:pt>
                <c:pt idx="5">
                  <c:v>0.76618538634504</c:v>
                </c:pt>
                <c:pt idx="6">
                  <c:v>0.790292941581074</c:v>
                </c:pt>
                <c:pt idx="7">
                  <c:v>0.753818601025966</c:v>
                </c:pt>
                <c:pt idx="8">
                  <c:v>0.781619165316978</c:v>
                </c:pt>
                <c:pt idx="9">
                  <c:v>0.809940661460544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6D02-4516-9D57-2B1847C84386}"/>
            </c:ext>
          </c:extLst>
        </c:ser>
        <c:ser>
          <c:idx val="4"/>
          <c:order val="4"/>
          <c:tx>
            <c:v>G&amp;A and corporate (NOI to EBITDAre)</c:v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Data'!$B$111:$K$111</c:f>
              <c:numCache>
                <c:formatCode>0.00</c:formatCode>
                <c:ptCount val="10"/>
                <c:pt idx="0">
                  <c:v>0.156575453324444</c:v>
                </c:pt>
                <c:pt idx="1">
                  <c:v>0.314177066038241</c:v>
                </c:pt>
                <c:pt idx="2">
                  <c:v>0.379984373992015</c:v>
                </c:pt>
                <c:pt idx="3">
                  <c:v>0.414715303527402</c:v>
                </c:pt>
                <c:pt idx="4">
                  <c:v>0.310826474644978</c:v>
                </c:pt>
                <c:pt idx="5">
                  <c:v>0.4263280308741</c:v>
                </c:pt>
                <c:pt idx="6">
                  <c:v>0.464695072811921</c:v>
                </c:pt>
                <c:pt idx="7">
                  <c:v>0.482121037935689</c:v>
                </c:pt>
                <c:pt idx="8">
                  <c:v>0.621984950016759</c:v>
                </c:pt>
                <c:pt idx="9">
                  <c:v>0.573121580961488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6D02-4516-9D57-2B1847C84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NOI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NOI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Quarterly!$B$26:$AQ$26</c:f>
              <c:numCache>
                <c:formatCode>0.00</c:formatCode>
                <c:ptCount val="42"/>
                <c:pt idx="0">
                  <c:v>1.1165776744113</c:v>
                </c:pt>
                <c:pt idx="1">
                  <c:v>1.10247470980069</c:v>
                </c:pt>
                <c:pt idx="2">
                  <c:v>1.09918064298473</c:v>
                </c:pt>
                <c:pt idx="3">
                  <c:v>1.12529461059027</c:v>
                </c:pt>
                <c:pt idx="4">
                  <c:v>1.09758292351156</c:v>
                </c:pt>
                <c:pt idx="5">
                  <c:v>1.1118079290918</c:v>
                </c:pt>
                <c:pt idx="6">
                  <c:v>1.13630678034705</c:v>
                </c:pt>
                <c:pt idx="7">
                  <c:v>1.17384529045562</c:v>
                </c:pt>
                <c:pt idx="8">
                  <c:v>1.12975108219457</c:v>
                </c:pt>
                <c:pt idx="9">
                  <c:v>1.16423375749499</c:v>
                </c:pt>
                <c:pt idx="10">
                  <c:v>1.18459743047379</c:v>
                </c:pt>
                <c:pt idx="11">
                  <c:v>1.18834179902991</c:v>
                </c:pt>
                <c:pt idx="12">
                  <c:v>1.1833046024757</c:v>
                </c:pt>
                <c:pt idx="13">
                  <c:v>1.21589870165524</c:v>
                </c:pt>
                <c:pt idx="14">
                  <c:v>1.24738430999545</c:v>
                </c:pt>
                <c:pt idx="15">
                  <c:v>1.23944382308346</c:v>
                </c:pt>
                <c:pt idx="16">
                  <c:v>1.21141804217093</c:v>
                </c:pt>
                <c:pt idx="17">
                  <c:v>1.17653979005631</c:v>
                </c:pt>
                <c:pt idx="18">
                  <c:v>1.07375302085818</c:v>
                </c:pt>
                <c:pt idx="19">
                  <c:v>1.06868331276766</c:v>
                </c:pt>
                <c:pt idx="20">
                  <c:v>0.974573292394215</c:v>
                </c:pt>
                <c:pt idx="21">
                  <c:v>1.01312980248569</c:v>
                </c:pt>
                <c:pt idx="22">
                  <c:v>1.0552611657835</c:v>
                </c:pt>
                <c:pt idx="23">
                  <c:v>1.11448329048843</c:v>
                </c:pt>
                <c:pt idx="24">
                  <c:v>1.09793444002998</c:v>
                </c:pt>
                <c:pt idx="25">
                  <c:v>1.20408205196693</c:v>
                </c:pt>
                <c:pt idx="26">
                  <c:v>1.20906755715387</c:v>
                </c:pt>
                <c:pt idx="27">
                  <c:v>1.26997655319094</c:v>
                </c:pt>
                <c:pt idx="28">
                  <c:v>1.17963262547867</c:v>
                </c:pt>
                <c:pt idx="29">
                  <c:v>1.25121233578825</c:v>
                </c:pt>
                <c:pt idx="30">
                  <c:v>1.25749518974016</c:v>
                </c:pt>
                <c:pt idx="31">
                  <c:v>1.29189302612421</c:v>
                </c:pt>
                <c:pt idx="32">
                  <c:v>1.24759256556594</c:v>
                </c:pt>
                <c:pt idx="33">
                  <c:v>1.28563381147226</c:v>
                </c:pt>
                <c:pt idx="34">
                  <c:v>1.29703139944658</c:v>
                </c:pt>
                <c:pt idx="35">
                  <c:v>1.33374404069582</c:v>
                </c:pt>
                <c:pt idx="36">
                  <c:v>1.29118638781734</c:v>
                </c:pt>
                <c:pt idx="37">
                  <c:v>1.32879606026084</c:v>
                </c:pt>
                <c:pt idx="38">
                  <c:v>1.34527554825739</c:v>
                </c:pt>
                <c:pt idx="39">
                  <c:v>1.35701791391853</c:v>
                </c:pt>
                <c:pt idx="40">
                  <c:v>1.33251970875702</c:v>
                </c:pt>
                <c:pt idx="41">
                  <c:v>1.35469602321571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B-4789-B76F-6EBCC2152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Implied cap rate (NOI x4 / TEV),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Implied cap rate (NOI x4 / TEV),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Quarterly!$B$27:$AQ$27</c:f>
              <c:numCache>
                <c:formatCode>0.00%</c:formatCode>
                <c:ptCount val="42"/>
                <c:pt idx="0">
                  <c:v>0.045712124487414</c:v>
                </c:pt>
                <c:pt idx="1">
                  <c:v>0.0482693676165284</c:v>
                </c:pt>
                <c:pt idx="2">
                  <c:v>0.0506672037427266</c:v>
                </c:pt>
                <c:pt idx="3">
                  <c:v>0.0511045948998325</c:v>
                </c:pt>
                <c:pt idx="4">
                  <c:v>0.0511943560695975</c:v>
                </c:pt>
                <c:pt idx="5">
                  <c:v>0.0497183388393922</c:v>
                </c:pt>
                <c:pt idx="6">
                  <c:v>0.0507208060809061</c:v>
                </c:pt>
                <c:pt idx="7">
                  <c:v>0.0537664736524114</c:v>
                </c:pt>
                <c:pt idx="8">
                  <c:v>0.0535603446145572</c:v>
                </c:pt>
                <c:pt idx="9">
                  <c:v>0.0536916949000498</c:v>
                </c:pt>
                <c:pt idx="10">
                  <c:v>0.0529841866639925</c:v>
                </c:pt>
                <c:pt idx="11">
                  <c:v>0.0533414711912799</c:v>
                </c:pt>
                <c:pt idx="12">
                  <c:v>0.0479497028421944</c:v>
                </c:pt>
                <c:pt idx="13">
                  <c:v>0.0487572947776662</c:v>
                </c:pt>
                <c:pt idx="14">
                  <c:v>0.0454802339743825</c:v>
                </c:pt>
                <c:pt idx="15">
                  <c:v>0.0474587903125335</c:v>
                </c:pt>
                <c:pt idx="16">
                  <c:v>0.0575707439623054</c:v>
                </c:pt>
                <c:pt idx="17">
                  <c:v>0.0582951799694305</c:v>
                </c:pt>
                <c:pt idx="18">
                  <c:v>0.0586966071485959</c:v>
                </c:pt>
                <c:pt idx="19">
                  <c:v>0.053295632326016</c:v>
                </c:pt>
                <c:pt idx="20">
                  <c:v>0.0421449047506204</c:v>
                </c:pt>
                <c:pt idx="21">
                  <c:v>0.0411840482744023</c:v>
                </c:pt>
                <c:pt idx="22">
                  <c:v>0.0413767352623466</c:v>
                </c:pt>
                <c:pt idx="23">
                  <c:v>0.0397730336585594</c:v>
                </c:pt>
                <c:pt idx="24">
                  <c:v>0.0395647134986157</c:v>
                </c:pt>
                <c:pt idx="25">
                  <c:v>0.0518995981829283</c:v>
                </c:pt>
                <c:pt idx="26">
                  <c:v>0.055852078642217</c:v>
                </c:pt>
                <c:pt idx="27">
                  <c:v>0.0650487788266868</c:v>
                </c:pt>
                <c:pt idx="28">
                  <c:v>0.0598976875203187</c:v>
                </c:pt>
                <c:pt idx="29">
                  <c:v>0.0588258843325962</c:v>
                </c:pt>
                <c:pt idx="30">
                  <c:v>0.0645602489560097</c:v>
                </c:pt>
                <c:pt idx="31">
                  <c:v>0.0644633574241286</c:v>
                </c:pt>
                <c:pt idx="32">
                  <c:v>0.061150091087807</c:v>
                </c:pt>
                <c:pt idx="33">
                  <c:v>0.0586375460701822</c:v>
                </c:pt>
                <c:pt idx="34">
                  <c:v>0.0540971378360597</c:v>
                </c:pt>
                <c:pt idx="35">
                  <c:v>0.0576289475052163</c:v>
                </c:pt>
                <c:pt idx="36">
                  <c:v>0.0563445240787946</c:v>
                </c:pt>
                <c:pt idx="37">
                  <c:v>0.0597795750962315</c:v>
                </c:pt>
                <c:pt idx="38">
                  <c:v>0.0622852956570912</c:v>
                </c:pt>
                <c:pt idx="39">
                  <c:v>0.0644654961195071</c:v>
                </c:pt>
                <c:pt idx="40">
                  <c:v>0.0658749102692149</c:v>
                </c:pt>
                <c:pt idx="41">
                  <c:v>0.060557938077201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25-46A0-9DF3-3B6C2AF2E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FFO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FFO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Quarterly!$B$38:$AQ$38</c:f>
              <c:numCache>
                <c:formatCode>0.00</c:formatCode>
                <c:ptCount val="42"/>
                <c:pt idx="0">
                  <c:v>0.467022286869871</c:v>
                </c:pt>
                <c:pt idx="1">
                  <c:v>0.902139688272938</c:v>
                </c:pt>
                <c:pt idx="2">
                  <c:v>0.771785664782817</c:v>
                </c:pt>
                <c:pt idx="3">
                  <c:v>0.799319122191379</c:v>
                </c:pt>
                <c:pt idx="4">
                  <c:v>0.757520665480799</c:v>
                </c:pt>
                <c:pt idx="5">
                  <c:v>0.767768858507625</c:v>
                </c:pt>
                <c:pt idx="6">
                  <c:v>0.805541265717009</c:v>
                </c:pt>
                <c:pt idx="7">
                  <c:v>0.817065817465186</c:v>
                </c:pt>
                <c:pt idx="8">
                  <c:v>0.7105723490802</c:v>
                </c:pt>
                <c:pt idx="9">
                  <c:v>0.805822811881395</c:v>
                </c:pt>
                <c:pt idx="10">
                  <c:v>0.786904377363995</c:v>
                </c:pt>
                <c:pt idx="11">
                  <c:v>0.836995441014218</c:v>
                </c:pt>
                <c:pt idx="12">
                  <c:v>0.806778059317106</c:v>
                </c:pt>
                <c:pt idx="13">
                  <c:v>0.80461115701088</c:v>
                </c:pt>
                <c:pt idx="14">
                  <c:v>0.91740157561722</c:v>
                </c:pt>
                <c:pt idx="15">
                  <c:v>0.864525511245199</c:v>
                </c:pt>
                <c:pt idx="16">
                  <c:v>0.863002617916056</c:v>
                </c:pt>
                <c:pt idx="17">
                  <c:v>0.855892390253762</c:v>
                </c:pt>
                <c:pt idx="18">
                  <c:v>0.75762345326875</c:v>
                </c:pt>
                <c:pt idx="19">
                  <c:v>0.730326942419561</c:v>
                </c:pt>
                <c:pt idx="20">
                  <c:v>0.665775000258454</c:v>
                </c:pt>
                <c:pt idx="21">
                  <c:v>0.779093393842504</c:v>
                </c:pt>
                <c:pt idx="22">
                  <c:v>0.762363083007616</c:v>
                </c:pt>
                <c:pt idx="23">
                  <c:v>0.757848329048843</c:v>
                </c:pt>
                <c:pt idx="24">
                  <c:v>0.772829468108042</c:v>
                </c:pt>
                <c:pt idx="25">
                  <c:v>0.888032504372527</c:v>
                </c:pt>
                <c:pt idx="26">
                  <c:v>0.898705368610326</c:v>
                </c:pt>
                <c:pt idx="27">
                  <c:v>0.966490281746083</c:v>
                </c:pt>
                <c:pt idx="28">
                  <c:v>0.85207236909467</c:v>
                </c:pt>
                <c:pt idx="29">
                  <c:v>0.928985370168232</c:v>
                </c:pt>
                <c:pt idx="30">
                  <c:v>0.962243612511531</c:v>
                </c:pt>
                <c:pt idx="31">
                  <c:v>1.0009800735439</c:v>
                </c:pt>
                <c:pt idx="32">
                  <c:v>0.866494606476325</c:v>
                </c:pt>
                <c:pt idx="33">
                  <c:v>0.938050196905839</c:v>
                </c:pt>
                <c:pt idx="34">
                  <c:v>0.985704275419026</c:v>
                </c:pt>
                <c:pt idx="35">
                  <c:v>0.970122317514283</c:v>
                </c:pt>
                <c:pt idx="36">
                  <c:v>0.943136006789731</c:v>
                </c:pt>
                <c:pt idx="37">
                  <c:v>0.977356206161973</c:v>
                </c:pt>
                <c:pt idx="38">
                  <c:v>1.0491935360108</c:v>
                </c:pt>
                <c:pt idx="39">
                  <c:v>0.969298877421877</c:v>
                </c:pt>
                <c:pt idx="40">
                  <c:v>0.88523479127933</c:v>
                </c:pt>
                <c:pt idx="41">
                  <c:v>0.996308723083896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CC-4B51-AC92-2B5AD8E54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FFO /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FFO / market cap,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Quarterly!$B$39:$AQ$39</c:f>
              <c:numCache>
                <c:formatCode>0.00%</c:formatCode>
                <c:ptCount val="42"/>
                <c:pt idx="0">
                  <c:v>0.0248978961412699</c:v>
                </c:pt>
                <c:pt idx="1">
                  <c:v>0.0523890643596364</c:v>
                </c:pt>
                <c:pt idx="2">
                  <c:v>0.0479891599429701</c:v>
                </c:pt>
                <c:pt idx="3">
                  <c:v>0.0496780063512355</c:v>
                </c:pt>
                <c:pt idx="4">
                  <c:v>0.0486994963343491</c:v>
                </c:pt>
                <c:pt idx="5">
                  <c:v>0.0466516092059927</c:v>
                </c:pt>
                <c:pt idx="6">
                  <c:v>0.0488725172587295</c:v>
                </c:pt>
                <c:pt idx="7">
                  <c:v>0.051250796140203</c:v>
                </c:pt>
                <c:pt idx="8">
                  <c:v>0.0461260856267575</c:v>
                </c:pt>
                <c:pt idx="9">
                  <c:v>0.050609063393399</c:v>
                </c:pt>
                <c:pt idx="10">
                  <c:v>0.0475040372691817</c:v>
                </c:pt>
                <c:pt idx="11">
                  <c:v>0.0507193116809101</c:v>
                </c:pt>
                <c:pt idx="12">
                  <c:v>0.0428453563099897</c:v>
                </c:pt>
                <c:pt idx="13">
                  <c:v>0.042392579399941</c:v>
                </c:pt>
                <c:pt idx="14">
                  <c:v>0.0425412277123682</c:v>
                </c:pt>
                <c:pt idx="15">
                  <c:v>0.04273482507391</c:v>
                </c:pt>
                <c:pt idx="16">
                  <c:v>0.0559392395343417</c:v>
                </c:pt>
                <c:pt idx="17">
                  <c:v>0.0582041747877431</c:v>
                </c:pt>
                <c:pt idx="18">
                  <c:v>0.0590394274902591</c:v>
                </c:pt>
                <c:pt idx="19">
                  <c:v>0.0492798206760837</c:v>
                </c:pt>
                <c:pt idx="20">
                  <c:v>0.0371785564851852</c:v>
                </c:pt>
                <c:pt idx="21">
                  <c:v>0.0404723840957145</c:v>
                </c:pt>
                <c:pt idx="22">
                  <c:v>0.0376847791896993</c:v>
                </c:pt>
                <c:pt idx="23">
                  <c:v>0.0334960587424903</c:v>
                </c:pt>
                <c:pt idx="24">
                  <c:v>0.0343785350581869</c:v>
                </c:pt>
                <c:pt idx="25">
                  <c:v>0.0491848520837733</c:v>
                </c:pt>
                <c:pt idx="26">
                  <c:v>0.0534784509735392</c:v>
                </c:pt>
                <c:pt idx="27">
                  <c:v>0.0655247648641412</c:v>
                </c:pt>
                <c:pt idx="28">
                  <c:v>0.0568048246063113</c:v>
                </c:pt>
                <c:pt idx="29">
                  <c:v>0.0563277471679995</c:v>
                </c:pt>
                <c:pt idx="30">
                  <c:v>0.065559094703562</c:v>
                </c:pt>
                <c:pt idx="31">
                  <c:v>0.0654663226647417</c:v>
                </c:pt>
                <c:pt idx="32">
                  <c:v>0.0549196391365124</c:v>
                </c:pt>
                <c:pt idx="33">
                  <c:v>0.0541130774102012</c:v>
                </c:pt>
                <c:pt idx="34">
                  <c:v>0.0529521501702405</c:v>
                </c:pt>
                <c:pt idx="35">
                  <c:v>0.0540759374311195</c:v>
                </c:pt>
                <c:pt idx="36">
                  <c:v>0.0527038841458357</c:v>
                </c:pt>
                <c:pt idx="37">
                  <c:v>0.0579259864372187</c:v>
                </c:pt>
                <c:pt idx="38">
                  <c:v>0.0648350709723964</c:v>
                </c:pt>
                <c:pt idx="39">
                  <c:v>0.0615037358770227</c:v>
                </c:pt>
                <c:pt idx="40">
                  <c:v>0.0598637221490671</c:v>
                </c:pt>
                <c:pt idx="41">
                  <c:v>0.0586667877570379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BD-4ADC-BA99-914A0EB25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Normalized FFO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Normalized FFO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Quarterly!$B$42:$AQ$42</c:f>
              <c:numCache>
                <c:formatCode>0.00</c:formatCode>
                <c:ptCount val="42"/>
                <c:pt idx="0">
                  <c:v>0.757321913023914</c:v>
                </c:pt>
                <c:pt idx="1">
                  <c:v>0.75997277950087</c:v>
                </c:pt>
                <c:pt idx="2">
                  <c:v>0.777225379407019</c:v>
                </c:pt>
                <c:pt idx="3">
                  <c:v>0.79248939401875</c:v>
                </c:pt>
                <c:pt idx="4">
                  <c:v>0.742181123783614</c:v>
                </c:pt>
                <c:pt idx="5">
                  <c:v>0.767956999362412</c:v>
                </c:pt>
                <c:pt idx="6">
                  <c:v>0.796035984279727</c:v>
                </c:pt>
                <c:pt idx="7">
                  <c:v>0.82689341042273</c:v>
                </c:pt>
                <c:pt idx="8">
                  <c:v>0.76655927397668</c:v>
                </c:pt>
                <c:pt idx="9">
                  <c:v>0.811594505285285</c:v>
                </c:pt>
                <c:pt idx="10">
                  <c:v>0.833134488543414</c:v>
                </c:pt>
                <c:pt idx="11">
                  <c:v>0.843342111289215</c:v>
                </c:pt>
                <c:pt idx="12">
                  <c:v>0.815220777602393</c:v>
                </c:pt>
                <c:pt idx="13">
                  <c:v>0.859134903019111</c:v>
                </c:pt>
                <c:pt idx="14">
                  <c:v>0.909492473429552</c:v>
                </c:pt>
                <c:pt idx="15">
                  <c:v>0.905249481457756</c:v>
                </c:pt>
                <c:pt idx="16">
                  <c:v>0.865974585798129</c:v>
                </c:pt>
                <c:pt idx="17">
                  <c:v>0.857239844213592</c:v>
                </c:pt>
                <c:pt idx="18">
                  <c:v>0.767318722578905</c:v>
                </c:pt>
                <c:pt idx="19">
                  <c:v>0.763544831447858</c:v>
                </c:pt>
                <c:pt idx="20">
                  <c:v>0.677899078869832</c:v>
                </c:pt>
                <c:pt idx="21">
                  <c:v>0.723018410602857</c:v>
                </c:pt>
                <c:pt idx="22">
                  <c:v>0.768498921143022</c:v>
                </c:pt>
                <c:pt idx="23">
                  <c:v>0.823156812339332</c:v>
                </c:pt>
                <c:pt idx="24">
                  <c:v>0.771417865245824</c:v>
                </c:pt>
                <c:pt idx="25">
                  <c:v>0.89321789692395</c:v>
                </c:pt>
                <c:pt idx="26">
                  <c:v>0.916175186231698</c:v>
                </c:pt>
                <c:pt idx="27">
                  <c:v>0.939945418903509</c:v>
                </c:pt>
                <c:pt idx="28">
                  <c:v>0.873415518194664</c:v>
                </c:pt>
                <c:pt idx="29">
                  <c:v>0.944517583662034</c:v>
                </c:pt>
                <c:pt idx="30">
                  <c:v>0.961129523113522</c:v>
                </c:pt>
                <c:pt idx="31">
                  <c:v>0.998618173071264</c:v>
                </c:pt>
                <c:pt idx="32">
                  <c:v>0.93428683355481</c:v>
                </c:pt>
                <c:pt idx="33">
                  <c:v>0.973370341730211</c:v>
                </c:pt>
                <c:pt idx="34">
                  <c:v>0.983295228450282</c:v>
                </c:pt>
                <c:pt idx="35">
                  <c:v>1.00224696123417</c:v>
                </c:pt>
                <c:pt idx="36">
                  <c:v>0.952295496435136</c:v>
                </c:pt>
                <c:pt idx="37">
                  <c:v>0.987974395782354</c:v>
                </c:pt>
                <c:pt idx="38">
                  <c:v>1.02093276653213</c:v>
                </c:pt>
                <c:pt idx="39">
                  <c:v>1.02880272052847</c:v>
                </c:pt>
                <c:pt idx="40">
                  <c:v>0.989571756494282</c:v>
                </c:pt>
                <c:pt idx="41">
                  <c:v>1.02472400085444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7-454C-B489-101FCBA75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Normalized FFO /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Normalized FFO / market cap,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Quarterly!$B$43:$AQ$43</c:f>
              <c:numCache>
                <c:formatCode>0.00%</c:formatCode>
                <c:ptCount val="42"/>
                <c:pt idx="0">
                  <c:v>0.0403743522870273</c:v>
                </c:pt>
                <c:pt idx="1">
                  <c:v>0.044133146312478</c:v>
                </c:pt>
                <c:pt idx="2">
                  <c:v>0.0483273980666575</c:v>
                </c:pt>
                <c:pt idx="3">
                  <c:v>0.0492535359862492</c:v>
                </c:pt>
                <c:pt idx="4">
                  <c:v>0.0477133477199366</c:v>
                </c:pt>
                <c:pt idx="5">
                  <c:v>0.0466630411278998</c:v>
                </c:pt>
                <c:pt idx="6">
                  <c:v>0.048295827955694</c:v>
                </c:pt>
                <c:pt idx="7">
                  <c:v>0.0518672360309067</c:v>
                </c:pt>
                <c:pt idx="8">
                  <c:v>0.0497604202516508</c:v>
                </c:pt>
                <c:pt idx="9">
                  <c:v>0.0509715500257677</c:v>
                </c:pt>
                <c:pt idx="10">
                  <c:v>0.0502948680074503</c:v>
                </c:pt>
                <c:pt idx="11">
                  <c:v>0.0511039000932716</c:v>
                </c:pt>
                <c:pt idx="12">
                  <c:v>0.0432937215933294</c:v>
                </c:pt>
                <c:pt idx="13">
                  <c:v>0.0452652741316708</c:v>
                </c:pt>
                <c:pt idx="14">
                  <c:v>0.0421744712928148</c:v>
                </c:pt>
                <c:pt idx="15">
                  <c:v>0.0447478735273236</c:v>
                </c:pt>
                <c:pt idx="16">
                  <c:v>0.0561318804600958</c:v>
                </c:pt>
                <c:pt idx="17">
                  <c:v>0.0582958071549536</c:v>
                </c:pt>
                <c:pt idx="18">
                  <c:v>0.0597949520809589</c:v>
                </c:pt>
                <c:pt idx="19">
                  <c:v>0.0515212436874398</c:v>
                </c:pt>
                <c:pt idx="20">
                  <c:v>0.0378555956370142</c:v>
                </c:pt>
                <c:pt idx="21">
                  <c:v>0.0375593979533952</c:v>
                </c:pt>
                <c:pt idx="22">
                  <c:v>0.037988083101484</c:v>
                </c:pt>
                <c:pt idx="23">
                  <c:v>0.03638262153986</c:v>
                </c:pt>
                <c:pt idx="24">
                  <c:v>0.034315741336558</c:v>
                </c:pt>
                <c:pt idx="25">
                  <c:v>0.0494720518927693</c:v>
                </c:pt>
                <c:pt idx="26">
                  <c:v>0.0545180116769829</c:v>
                </c:pt>
                <c:pt idx="27">
                  <c:v>0.0637251131460006</c:v>
                </c:pt>
                <c:pt idx="28">
                  <c:v>0.0582277012129776</c:v>
                </c:pt>
                <c:pt idx="29">
                  <c:v>0.0572695215196019</c:v>
                </c:pt>
                <c:pt idx="30">
                  <c:v>0.0654831901286678</c:v>
                </c:pt>
                <c:pt idx="31">
                  <c:v>0.0653118491217308</c:v>
                </c:pt>
                <c:pt idx="32">
                  <c:v>0.0592164052324392</c:v>
                </c:pt>
                <c:pt idx="33">
                  <c:v>0.0561505821592276</c:v>
                </c:pt>
                <c:pt idx="34">
                  <c:v>0.0528227358823681</c:v>
                </c:pt>
                <c:pt idx="35">
                  <c:v>0.0558666087644463</c:v>
                </c:pt>
                <c:pt idx="36">
                  <c:v>0.0532157304518098</c:v>
                </c:pt>
                <c:pt idx="37">
                  <c:v>0.0585553057212834</c:v>
                </c:pt>
                <c:pt idx="38">
                  <c:v>0.0630886925093235</c:v>
                </c:pt>
                <c:pt idx="39">
                  <c:v>0.0652793604396235</c:v>
                </c:pt>
                <c:pt idx="40">
                  <c:v>0.0669194763478805</c:v>
                </c:pt>
                <c:pt idx="41">
                  <c:v>0.0603399971061056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F2-4AA1-98EC-F4E750CFD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AFFO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AFFO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Quarterly!$B$49:$AQ$49</c:f>
              <c:numCache>
                <c:formatCode>0.00</c:formatCode>
                <c:ptCount val="42"/>
                <c:pt idx="0">
                  <c:v>0.668629641353799</c:v>
                </c:pt>
                <c:pt idx="1">
                  <c:v>0.653844241163153</c:v>
                </c:pt>
                <c:pt idx="2">
                  <c:v>0.646198868643968</c:v>
                </c:pt>
                <c:pt idx="3">
                  <c:v>0.667768292044205</c:v>
                </c:pt>
                <c:pt idx="4">
                  <c:v>0.639384744166579</c:v>
                </c:pt>
                <c:pt idx="5">
                  <c:v>0.637303627982817</c:v>
                </c:pt>
                <c:pt idx="6">
                  <c:v>0.750666544804084</c:v>
                </c:pt>
                <c:pt idx="7">
                  <c:v>0.694736429960455</c:v>
                </c:pt>
                <c:pt idx="8">
                  <c:v>0.691074570907895</c:v>
                </c:pt>
                <c:pt idx="9">
                  <c:v>0.708215208790292</c:v>
                </c:pt>
                <c:pt idx="10">
                  <c:v>0.733346531764804</c:v>
                </c:pt>
                <c:pt idx="11">
                  <c:v>0.738498449112143</c:v>
                </c:pt>
                <c:pt idx="12">
                  <c:v>0.748701919082828</c:v>
                </c:pt>
                <c:pt idx="13">
                  <c:v>0.763873744842751</c:v>
                </c:pt>
                <c:pt idx="14">
                  <c:v>0.815531822505273</c:v>
                </c:pt>
                <c:pt idx="15">
                  <c:v>0.80297719447336</c:v>
                </c:pt>
                <c:pt idx="16">
                  <c:v>0.801438949318903</c:v>
                </c:pt>
                <c:pt idx="17">
                  <c:v>0.802136751029377</c:v>
                </c:pt>
                <c:pt idx="18">
                  <c:v>0.694200989493118</c:v>
                </c:pt>
                <c:pt idx="19">
                  <c:v>0.661205528883543</c:v>
                </c:pt>
                <c:pt idx="20">
                  <c:v>0.617374313804547</c:v>
                </c:pt>
                <c:pt idx="21">
                  <c:v>0.642710535815585</c:v>
                </c:pt>
                <c:pt idx="22">
                  <c:v>0.686892016458362</c:v>
                </c:pt>
                <c:pt idx="23">
                  <c:v>0.730850899742931</c:v>
                </c:pt>
                <c:pt idx="24">
                  <c:v>0.702251891547835</c:v>
                </c:pt>
                <c:pt idx="25">
                  <c:v>0.793567955866377</c:v>
                </c:pt>
                <c:pt idx="26">
                  <c:v>0.808379142049833</c:v>
                </c:pt>
                <c:pt idx="27">
                  <c:v>0.777368063652321</c:v>
                </c:pt>
                <c:pt idx="28">
                  <c:v>0.785027542850122</c:v>
                </c:pt>
                <c:pt idx="29">
                  <c:v>0.796056617423381</c:v>
                </c:pt>
                <c:pt idx="30">
                  <c:v>0.806263431037611</c:v>
                </c:pt>
                <c:pt idx="31">
                  <c:v>0.834910066097388</c:v>
                </c:pt>
                <c:pt idx="32">
                  <c:v>0.813473439488326</c:v>
                </c:pt>
                <c:pt idx="33">
                  <c:v>0.880496847970257</c:v>
                </c:pt>
                <c:pt idx="34">
                  <c:v>0.883033353280856</c:v>
                </c:pt>
                <c:pt idx="35">
                  <c:v>0.890164751594473</c:v>
                </c:pt>
                <c:pt idx="36">
                  <c:v>0.863412913269884</c:v>
                </c:pt>
                <c:pt idx="37">
                  <c:v>0.867703027857103</c:v>
                </c:pt>
                <c:pt idx="38">
                  <c:v>0.88414337819657</c:v>
                </c:pt>
                <c:pt idx="39">
                  <c:v>0.878329920668402</c:v>
                </c:pt>
                <c:pt idx="40">
                  <c:v>0.897182089180178</c:v>
                </c:pt>
                <c:pt idx="41">
                  <c:v>0.871065807365882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F-4920-B345-263064AB4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Levered cash-on-cash (AFFO / market cap),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Levered cash-on-cash (AFFO / market cap),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Quarterly!$B$50:$AQ$50</c:f>
              <c:numCache>
                <c:formatCode>0.00%</c:formatCode>
                <c:ptCount val="42"/>
                <c:pt idx="0">
                  <c:v>0.035645989143212</c:v>
                </c:pt>
                <c:pt idx="1">
                  <c:v>0.0379700488480344</c:v>
                </c:pt>
                <c:pt idx="2">
                  <c:v>0.0401802498768206</c:v>
                </c:pt>
                <c:pt idx="3">
                  <c:v>0.0415020691139966</c:v>
                </c:pt>
                <c:pt idx="4">
                  <c:v>0.0411047730097447</c:v>
                </c:pt>
                <c:pt idx="5">
                  <c:v>0.0387242064701696</c:v>
                </c:pt>
                <c:pt idx="6">
                  <c:v>0.0455432455515901</c:v>
                </c:pt>
                <c:pt idx="7">
                  <c:v>0.0435776339946969</c:v>
                </c:pt>
                <c:pt idx="8">
                  <c:v>0.0448604070696459</c:v>
                </c:pt>
                <c:pt idx="9">
                  <c:v>0.0444788951980086</c:v>
                </c:pt>
                <c:pt idx="10">
                  <c:v>0.0442708440546214</c:v>
                </c:pt>
                <c:pt idx="11">
                  <c:v>0.0447507013550761</c:v>
                </c:pt>
                <c:pt idx="12">
                  <c:v>0.039761121565737</c:v>
                </c:pt>
                <c:pt idx="13">
                  <c:v>0.0402462457767519</c:v>
                </c:pt>
                <c:pt idx="14">
                  <c:v>0.0378173810575132</c:v>
                </c:pt>
                <c:pt idx="15">
                  <c:v>0.0396923971563698</c:v>
                </c:pt>
                <c:pt idx="16">
                  <c:v>0.0519487246358064</c:v>
                </c:pt>
                <c:pt idx="17">
                  <c:v>0.0545485719843167</c:v>
                </c:pt>
                <c:pt idx="18">
                  <c:v>0.0540970963953336</c:v>
                </c:pt>
                <c:pt idx="19">
                  <c:v>0.0446157576844496</c:v>
                </c:pt>
                <c:pt idx="20">
                  <c:v>0.0344757399862933</c:v>
                </c:pt>
                <c:pt idx="21">
                  <c:v>0.0333875603021083</c:v>
                </c:pt>
                <c:pt idx="22">
                  <c:v>0.0339541283469284</c:v>
                </c:pt>
                <c:pt idx="23">
                  <c:v>0.0323028021985826</c:v>
                </c:pt>
                <c:pt idx="24">
                  <c:v>0.0312389631471457</c:v>
                </c:pt>
                <c:pt idx="25">
                  <c:v>0.0439528084113197</c:v>
                </c:pt>
                <c:pt idx="26">
                  <c:v>0.0481034895596449</c:v>
                </c:pt>
                <c:pt idx="27">
                  <c:v>0.0527029195696489</c:v>
                </c:pt>
                <c:pt idx="28">
                  <c:v>0.0523351695233415</c:v>
                </c:pt>
                <c:pt idx="29">
                  <c:v>0.0482677955084663</c:v>
                </c:pt>
                <c:pt idx="30">
                  <c:v>0.0549319319392002</c:v>
                </c:pt>
                <c:pt idx="31">
                  <c:v>0.0546049748919155</c:v>
                </c:pt>
                <c:pt idx="32">
                  <c:v>0.0515590834725607</c:v>
                </c:pt>
                <c:pt idx="33">
                  <c:v>0.0507930111318291</c:v>
                </c:pt>
                <c:pt idx="34">
                  <c:v>0.047436656098891</c:v>
                </c:pt>
                <c:pt idx="35">
                  <c:v>0.0496189939573285</c:v>
                </c:pt>
                <c:pt idx="36">
                  <c:v>0.0482488356116169</c:v>
                </c:pt>
                <c:pt idx="37">
                  <c:v>0.0514270575111633</c:v>
                </c:pt>
                <c:pt idx="38">
                  <c:v>0.0546357718644566</c:v>
                </c:pt>
                <c:pt idx="39">
                  <c:v>0.0557315939510407</c:v>
                </c:pt>
                <c:pt idx="40">
                  <c:v>0.0606716543824296</c:v>
                </c:pt>
                <c:pt idx="41">
                  <c:v>0.0512919656920879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F7-4DB6-9673-C3CB07D06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CFO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CFO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Quarterly!$B$70:$AQ$70</c:f>
              <c:numCache>
                <c:formatCode>0.00</c:formatCode>
                <c:ptCount val="42"/>
                <c:pt idx="0">
                  <c:v>0.526842872204331</c:v>
                </c:pt>
                <c:pt idx="1">
                  <c:v>0.716354547001165</c:v>
                </c:pt>
                <c:pt idx="2">
                  <c:v>0.900285846542512</c:v>
                </c:pt>
                <c:pt idx="3">
                  <c:v>0.765118106112188</c:v>
                </c:pt>
                <c:pt idx="4">
                  <c:v>0.767196819085487</c:v>
                </c:pt>
                <c:pt idx="5">
                  <c:v>0.670902448966793</c:v>
                </c:pt>
                <c:pt idx="6">
                  <c:v>1.07848646672499</c:v>
                </c:pt>
                <c:pt idx="7">
                  <c:v>0.790263765808329</c:v>
                </c:pt>
                <c:pt idx="8">
                  <c:v>0.942561446198351</c:v>
                </c:pt>
                <c:pt idx="9">
                  <c:v>0.84615685548337</c:v>
                </c:pt>
                <c:pt idx="10">
                  <c:v>0.9344932323306</c:v>
                </c:pt>
                <c:pt idx="11">
                  <c:v>0.81214480504611</c:v>
                </c:pt>
                <c:pt idx="12">
                  <c:v>0.969783272410069</c:v>
                </c:pt>
                <c:pt idx="13">
                  <c:v>0.821606445881582</c:v>
                </c:pt>
                <c:pt idx="14">
                  <c:v>1.04267555105248</c:v>
                </c:pt>
                <c:pt idx="15">
                  <c:v>0.937131757515957</c:v>
                </c:pt>
                <c:pt idx="16">
                  <c:v>0.988375729101251</c:v>
                </c:pt>
                <c:pt idx="17">
                  <c:v>0.654642367580258</c:v>
                </c:pt>
                <c:pt idx="18">
                  <c:v>1.03522865173784</c:v>
                </c:pt>
                <c:pt idx="19">
                  <c:v>0.5993736973631</c:v>
                </c:pt>
                <c:pt idx="20">
                  <c:v>0.894387929162919</c:v>
                </c:pt>
                <c:pt idx="21">
                  <c:v>0.593244288587489</c:v>
                </c:pt>
                <c:pt idx="22">
                  <c:v>1.03531132362105</c:v>
                </c:pt>
                <c:pt idx="23">
                  <c:v>0.72486118251928</c:v>
                </c:pt>
                <c:pt idx="24">
                  <c:v>0.944634369193179</c:v>
                </c:pt>
                <c:pt idx="25">
                  <c:v>0.829092646193912</c:v>
                </c:pt>
                <c:pt idx="26">
                  <c:v>1.10288723349602</c:v>
                </c:pt>
                <c:pt idx="27">
                  <c:v>0.857225589053031</c:v>
                </c:pt>
                <c:pt idx="28">
                  <c:v>1.00669373169783</c:v>
                </c:pt>
                <c:pt idx="29">
                  <c:v>0.901617385035801</c:v>
                </c:pt>
                <c:pt idx="30">
                  <c:v>1.13081095998222</c:v>
                </c:pt>
                <c:pt idx="31">
                  <c:v>0.880976081599439</c:v>
                </c:pt>
                <c:pt idx="32">
                  <c:v>1.07801598213851</c:v>
                </c:pt>
                <c:pt idx="33">
                  <c:v>1.01637467929186</c:v>
                </c:pt>
                <c:pt idx="34">
                  <c:v>1.02656600839842</c:v>
                </c:pt>
                <c:pt idx="35">
                  <c:v>0.905494702130651</c:v>
                </c:pt>
                <c:pt idx="36">
                  <c:v>1.08780123677396</c:v>
                </c:pt>
                <c:pt idx="37">
                  <c:v>0.918382724815963</c:v>
                </c:pt>
                <c:pt idx="38">
                  <c:v>1.21918785776768</c:v>
                </c:pt>
                <c:pt idx="39">
                  <c:v>0.995585829380473</c:v>
                </c:pt>
                <c:pt idx="40">
                  <c:v>1.0400069590868</c:v>
                </c:pt>
                <c:pt idx="41">
                  <c:v>0.786403492776351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59-4BBE-B525-77A4F4D63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CFO /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CFO / market cap,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Quarterly!$B$71:$AQ$71</c:f>
              <c:numCache>
                <c:formatCode>0.00%</c:formatCode>
                <c:ptCount val="42"/>
                <c:pt idx="0">
                  <c:v>0.0280870516968856</c:v>
                </c:pt>
                <c:pt idx="1">
                  <c:v>0.0416001479094753</c:v>
                </c:pt>
                <c:pt idx="2">
                  <c:v>0.0559792225426714</c:v>
                </c:pt>
                <c:pt idx="3">
                  <c:v>0.0475523993854685</c:v>
                </c:pt>
                <c:pt idx="4">
                  <c:v>0.0493215569968169</c:v>
                </c:pt>
                <c:pt idx="5">
                  <c:v>0.0407657571907515</c:v>
                </c:pt>
                <c:pt idx="6">
                  <c:v>0.0654322139678439</c:v>
                </c:pt>
                <c:pt idx="7">
                  <c:v>0.0495696262072027</c:v>
                </c:pt>
                <c:pt idx="8">
                  <c:v>0.0611854233169978</c:v>
                </c:pt>
                <c:pt idx="9">
                  <c:v>0.0531422110524961</c:v>
                </c:pt>
                <c:pt idx="10">
                  <c:v>0.0564137176173015</c:v>
                </c:pt>
                <c:pt idx="11">
                  <c:v>0.0492134406935986</c:v>
                </c:pt>
                <c:pt idx="12">
                  <c:v>0.0515020325231051</c:v>
                </c:pt>
                <c:pt idx="13">
                  <c:v>0.0432880108472909</c:v>
                </c:pt>
                <c:pt idx="14">
                  <c:v>0.0483503617459995</c:v>
                </c:pt>
                <c:pt idx="15">
                  <c:v>0.0463238634461669</c:v>
                </c:pt>
                <c:pt idx="16">
                  <c:v>0.0640658388657431</c:v>
                </c:pt>
                <c:pt idx="17">
                  <c:v>0.0445183520965833</c:v>
                </c:pt>
                <c:pt idx="18">
                  <c:v>0.0806724061358143</c:v>
                </c:pt>
                <c:pt idx="19">
                  <c:v>0.0404435693227463</c:v>
                </c:pt>
                <c:pt idx="20">
                  <c:v>0.0499448794730096</c:v>
                </c:pt>
                <c:pt idx="21">
                  <c:v>0.030817885121428</c:v>
                </c:pt>
                <c:pt idx="22">
                  <c:v>0.0511770303322316</c:v>
                </c:pt>
                <c:pt idx="23">
                  <c:v>0.0320380633157693</c:v>
                </c:pt>
                <c:pt idx="24">
                  <c:v>0.0420211018324368</c:v>
                </c:pt>
                <c:pt idx="25">
                  <c:v>0.0459203902627478</c:v>
                </c:pt>
                <c:pt idx="26">
                  <c:v>0.065628517316038</c:v>
                </c:pt>
                <c:pt idx="27">
                  <c:v>0.0581169890883411</c:v>
                </c:pt>
                <c:pt idx="28">
                  <c:v>0.0671129154465218</c:v>
                </c:pt>
                <c:pt idx="29">
                  <c:v>0.0546683271205579</c:v>
                </c:pt>
                <c:pt idx="30">
                  <c:v>0.0770438398897779</c:v>
                </c:pt>
                <c:pt idx="31">
                  <c:v>0.0576177947416245</c:v>
                </c:pt>
                <c:pt idx="32">
                  <c:v>0.0683261595397568</c:v>
                </c:pt>
                <c:pt idx="33">
                  <c:v>0.0586313630973093</c:v>
                </c:pt>
                <c:pt idx="34">
                  <c:v>0.0551472472951071</c:v>
                </c:pt>
                <c:pt idx="35">
                  <c:v>0.050473506250315</c:v>
                </c:pt>
                <c:pt idx="36">
                  <c:v>0.0607879987020932</c:v>
                </c:pt>
                <c:pt idx="37">
                  <c:v>0.0544307438029909</c:v>
                </c:pt>
                <c:pt idx="38">
                  <c:v>0.0753398954282517</c:v>
                </c:pt>
                <c:pt idx="39">
                  <c:v>0.0631716896815021</c:v>
                </c:pt>
                <c:pt idx="40">
                  <c:v>0.0703301409357093</c:v>
                </c:pt>
                <c:pt idx="41">
                  <c:v>0.0463066976461858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72-438C-83E4-87C789344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EBITDAre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EBITDAre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Quarterly!$B$82:$AQ$82</c:f>
              <c:numCache>
                <c:formatCode>0.00</c:formatCode>
                <c:ptCount val="42"/>
                <c:pt idx="0">
                  <c:v>1.04769217487305</c:v>
                </c:pt>
                <c:pt idx="1">
                  <c:v>1.14221663853009</c:v>
                </c:pt>
                <c:pt idx="2">
                  <c:v>1.03491878349151</c:v>
                </c:pt>
                <c:pt idx="3">
                  <c:v>1.06214581260148</c:v>
                </c:pt>
                <c:pt idx="4">
                  <c:v>1.04889086533431</c:v>
                </c:pt>
                <c:pt idx="5">
                  <c:v>1.01873308038841</c:v>
                </c:pt>
                <c:pt idx="6">
                  <c:v>1.0560393790231</c:v>
                </c:pt>
                <c:pt idx="7">
                  <c:v>1.08175043395414</c:v>
                </c:pt>
                <c:pt idx="8">
                  <c:v>1.03320992747077</c:v>
                </c:pt>
                <c:pt idx="9">
                  <c:v>1.06672004548501</c:v>
                </c:pt>
                <c:pt idx="10">
                  <c:v>1.09503652144919</c:v>
                </c:pt>
                <c:pt idx="11">
                  <c:v>1.09196817036867</c:v>
                </c:pt>
                <c:pt idx="12">
                  <c:v>1.06936684805184</c:v>
                </c:pt>
                <c:pt idx="13">
                  <c:v>1.10674502145778</c:v>
                </c:pt>
                <c:pt idx="14">
                  <c:v>1.16036092386585</c:v>
                </c:pt>
                <c:pt idx="15">
                  <c:v>1.13478740413749</c:v>
                </c:pt>
                <c:pt idx="16">
                  <c:v>1.10065409136605</c:v>
                </c:pt>
                <c:pt idx="17">
                  <c:v>1.08436875668868</c:v>
                </c:pt>
                <c:pt idx="18">
                  <c:v>0.983606982460871</c:v>
                </c:pt>
                <c:pt idx="19">
                  <c:v>1.05104262798246</c:v>
                </c:pt>
                <c:pt idx="20">
                  <c:v>0.85589378573127</c:v>
                </c:pt>
                <c:pt idx="21">
                  <c:v>0.967611262957042</c:v>
                </c:pt>
                <c:pt idx="22">
                  <c:v>0.953977351727974</c:v>
                </c:pt>
                <c:pt idx="23">
                  <c:v>0.953766066838046</c:v>
                </c:pt>
                <c:pt idx="24">
                  <c:v>0.975594669787592</c:v>
                </c:pt>
                <c:pt idx="25">
                  <c:v>1.08897609685563</c:v>
                </c:pt>
                <c:pt idx="26">
                  <c:v>1.10106087849987</c:v>
                </c:pt>
                <c:pt idx="27">
                  <c:v>1.15074632602596</c:v>
                </c:pt>
                <c:pt idx="28">
                  <c:v>1.03794053201728</c:v>
                </c:pt>
                <c:pt idx="29">
                  <c:v>1.11292808810109</c:v>
                </c:pt>
                <c:pt idx="30">
                  <c:v>1.15600062348122</c:v>
                </c:pt>
                <c:pt idx="31">
                  <c:v>1.19122693436578</c:v>
                </c:pt>
                <c:pt idx="32">
                  <c:v>1.05768881173491</c:v>
                </c:pt>
                <c:pt idx="33">
                  <c:v>1.11982065949373</c:v>
                </c:pt>
                <c:pt idx="34">
                  <c:v>1.18152757105666</c:v>
                </c:pt>
                <c:pt idx="35">
                  <c:v>1.18292411712829</c:v>
                </c:pt>
                <c:pt idx="36">
                  <c:v>1.13313853760043</c:v>
                </c:pt>
                <c:pt idx="37">
                  <c:v>1.17548493223465</c:v>
                </c:pt>
                <c:pt idx="38">
                  <c:v>1.26008655484109</c:v>
                </c:pt>
                <c:pt idx="39">
                  <c:v>1.18027616862338</c:v>
                </c:pt>
                <c:pt idx="40">
                  <c:v>1.09506424171921</c:v>
                </c:pt>
                <c:pt idx="41">
                  <c:v>1.21662090560022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F4-487A-B9B6-5AEEA7EF3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EBITDAre / TEV,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EBITDAre / TEV,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Quarterly!$B$83:$AQ$83</c:f>
              <c:numCache>
                <c:formatCode>0.00%</c:formatCode>
                <c:ptCount val="42"/>
                <c:pt idx="0">
                  <c:v>0.0428919870241332</c:v>
                </c:pt>
                <c:pt idx="1">
                  <c:v>0.0500093782948471</c:v>
                </c:pt>
                <c:pt idx="2">
                  <c:v>0.0477050257343984</c:v>
                </c:pt>
                <c:pt idx="3">
                  <c:v>0.0482367292677953</c:v>
                </c:pt>
                <c:pt idx="4">
                  <c:v>0.0489232214603667</c:v>
                </c:pt>
                <c:pt idx="5">
                  <c:v>0.0455561749042593</c:v>
                </c:pt>
                <c:pt idx="6">
                  <c:v>0.0471379467971422</c:v>
                </c:pt>
                <c:pt idx="7">
                  <c:v>0.0495481872088141</c:v>
                </c:pt>
                <c:pt idx="8">
                  <c:v>0.0489834270988426</c:v>
                </c:pt>
                <c:pt idx="9">
                  <c:v>0.0491945941759854</c:v>
                </c:pt>
                <c:pt idx="10">
                  <c:v>0.0489783431601295</c:v>
                </c:pt>
                <c:pt idx="11">
                  <c:v>0.0490155178830404</c:v>
                </c:pt>
                <c:pt idx="12">
                  <c:v>0.0433327331661695</c:v>
                </c:pt>
                <c:pt idx="13">
                  <c:v>0.0443802540305961</c:v>
                </c:pt>
                <c:pt idx="14">
                  <c:v>0.0423073193155218</c:v>
                </c:pt>
                <c:pt idx="15">
                  <c:v>0.0434514549665385</c:v>
                </c:pt>
                <c:pt idx="16">
                  <c:v>0.0523068607856821</c:v>
                </c:pt>
                <c:pt idx="17">
                  <c:v>0.0537282906695141</c:v>
                </c:pt>
                <c:pt idx="18">
                  <c:v>0.0537687825008196</c:v>
                </c:pt>
                <c:pt idx="19">
                  <c:v>0.0524158848469837</c:v>
                </c:pt>
                <c:pt idx="20">
                  <c:v>0.0370126724770756</c:v>
                </c:pt>
                <c:pt idx="21">
                  <c:v>0.039333705184377</c:v>
                </c:pt>
                <c:pt idx="22">
                  <c:v>0.0374054021967309</c:v>
                </c:pt>
                <c:pt idx="23">
                  <c:v>0.0340374505409735</c:v>
                </c:pt>
                <c:pt idx="24">
                  <c:v>0.0351561279012878</c:v>
                </c:pt>
                <c:pt idx="25">
                  <c:v>0.0469381814680294</c:v>
                </c:pt>
                <c:pt idx="26">
                  <c:v>0.0508627813325879</c:v>
                </c:pt>
                <c:pt idx="27">
                  <c:v>0.0589417521600734</c:v>
                </c:pt>
                <c:pt idx="28">
                  <c:v>0.0527030503468969</c:v>
                </c:pt>
                <c:pt idx="29">
                  <c:v>0.0523244353564393</c:v>
                </c:pt>
                <c:pt idx="30">
                  <c:v>0.0593494819337414</c:v>
                </c:pt>
                <c:pt idx="31">
                  <c:v>0.0594402834371268</c:v>
                </c:pt>
                <c:pt idx="32">
                  <c:v>0.0518420588301636</c:v>
                </c:pt>
                <c:pt idx="33">
                  <c:v>0.051074835560065</c:v>
                </c:pt>
                <c:pt idx="34">
                  <c:v>0.0492796549843195</c:v>
                </c:pt>
                <c:pt idx="35">
                  <c:v>0.0511122597504358</c:v>
                </c:pt>
                <c:pt idx="36">
                  <c:v>0.0494476647359682</c:v>
                </c:pt>
                <c:pt idx="37">
                  <c:v>0.0528824489193741</c:v>
                </c:pt>
                <c:pt idx="38">
                  <c:v>0.05834110619454</c:v>
                </c:pt>
                <c:pt idx="39">
                  <c:v>0.056069332606397</c:v>
                </c:pt>
                <c:pt idx="40">
                  <c:v>0.0541359787688005</c:v>
                </c:pt>
                <c:pt idx="41">
                  <c:v>0.0543856719161821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38-4142-A7F0-B501FAF3F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EQR CAGR, Q1 2016 to Q2 2026 (as reported): whole company vs per share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CHARTS!$B$6</c:f>
              <c:strCache>
                <c:ptCount val="1"/>
                <c:pt idx="0">
                  <c:v>Whole company</c:v>
                </c:pt>
              </c:strCache>
            </c:strRef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CHARTS!$A$7:$A$10</c:f>
              <c:strCache>
                <c:ptCount val="4"/>
                <c:pt idx="0">
                  <c:v>AFFO</c:v>
                </c:pt>
                <c:pt idx="1">
                  <c:v>EBITDAre</c:v>
                </c:pt>
                <c:pt idx="2">
                  <c:v>EBITDA</c:v>
                </c:pt>
                <c:pt idx="3">
                  <c:v>FFO</c:v>
                </c:pt>
              </c:strCache>
            </c:strRef>
          </c:cat>
          <c:val>
            <c:numRef>
              <c:f>CHARTS!$B$7:$B$10</c:f>
              <c:numCache>
                <c:formatCode>0.0%</c:formatCode>
                <c:ptCount val="4"/>
                <c:pt idx="0">
                  <c:v>0.0265668167046267</c:v>
                </c:pt>
                <c:pt idx="1">
                  <c:v>0.0151136302717747</c:v>
                </c:pt>
                <c:pt idx="2">
                  <c:v>-0.194519289289341</c:v>
                </c:pt>
                <c:pt idx="3">
                  <c:v>0.0771691414664135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AB7-470E-8E07-5A53B4EBF1F5}"/>
            </c:ext>
          </c:extLst>
        </c:ser>
        <c:ser>
          <c:idx val="1"/>
          <c:order val="1"/>
          <c:tx>
            <c:strRef>
              <c:f>CHARTS!$C$6</c:f>
              <c:strCache>
                <c:ptCount val="1"/>
                <c:pt idx="0">
                  <c:v>Per share</c:v>
                </c:pt>
              </c:strCache>
            </c:strRef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CHARTS!$A$7:$A$10</c:f>
              <c:strCache>
                <c:ptCount val="4"/>
                <c:pt idx="0">
                  <c:v>AFFO</c:v>
                </c:pt>
                <c:pt idx="1">
                  <c:v>EBITDAre</c:v>
                </c:pt>
                <c:pt idx="2">
                  <c:v>EBITDA</c:v>
                </c:pt>
                <c:pt idx="3">
                  <c:v>FFO</c:v>
                </c:pt>
              </c:strCache>
            </c:strRef>
          </c:cat>
          <c:val>
            <c:numRef>
              <c:f>CHARTS!$C$7:$C$10</c:f>
              <c:numCache>
                <c:formatCode>0.0%</c:formatCode>
                <c:ptCount val="4"/>
                <c:pt idx="0">
                  <c:v>0.0261394270739397</c:v>
                </c:pt>
                <c:pt idx="1">
                  <c:v>0.0146910089357959</c:v>
                </c:pt>
                <c:pt idx="2">
                  <c:v>-0.194854634342263</c:v>
                </c:pt>
                <c:pt idx="3">
                  <c:v>0.0767206846158048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6AB7-470E-8E07-5A53B4EBF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EQR: Projects Under Development + Land Held for Development per Share, and as % of TEV, Year End (2016-2026)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Projects under development ($/share)</c:v>
          </c:tx>
          <c:spPr>
            <a:solidFill>
              <a:srgbClr val="1F4E79"/>
            </a:solidFill>
            <a:ln>
              <a:prstDash val="solid"/>
            </a:ln>
          </c:spPr>
          <c:invertIfNegative val="0"/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Data'!$B$175:$L$175</c:f>
              <c:numCache>
                <c:formatCode>\$0.00</c:formatCode>
                <c:ptCount val="11"/>
                <c:pt idx="0">
                  <c:v>1.67456773640791</c:v>
                </c:pt>
                <c:pt idx="1">
                  <c:v>0.428372903265417</c:v>
                </c:pt>
                <c:pt idx="2">
                  <c:v>0.285432901392871</c:v>
                </c:pt>
                <c:pt idx="3">
                  <c:v>0.471273906768757</c:v>
                </c:pt>
                <c:pt idx="4">
                  <c:v>1.06467267453905</c:v>
                </c:pt>
                <c:pt idx="5">
                  <c:v>0.0626168540314653</c:v>
                </c:pt>
                <c:pt idx="6">
                  <c:v>0.288952566136212</c:v>
                </c:pt>
                <c:pt idx="7">
                  <c:v>0.199645550605484</c:v>
                </c:pt>
                <c:pt idx="8">
                  <c:v>0.669292285029628</c:v>
                </c:pt>
                <c:pt idx="9">
                  <c:v>0.259759256605744</c:v>
                </c:pt>
                <c:pt idx="10">
                  <c:v>0.151794648143249</c:v>
                </c:pt>
              </c:numCache>
            </c:numRef>
          </c:val>
        </c:ser>
        <c:ser>
          <c:idx val="1"/>
          <c:order val="1"/>
          <c:tx>
            <c:v>Land held for development ($/share)</c:v>
          </c:tx>
          <c:spPr>
            <a:solidFill>
              <a:srgbClr val="BFBFBF"/>
            </a:solidFill>
            <a:ln>
              <a:prstDash val="solid"/>
            </a:ln>
          </c:spPr>
          <c:invertIfNegative val="0"/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Data'!$B$176:$L$176</c:f>
              <c:numCache>
                <c:formatCode>\$0.00</c:formatCode>
                <c:ptCount val="11"/>
                <c:pt idx="0">
                  <c:v>0.31226527410203</c:v>
                </c:pt>
                <c:pt idx="1">
                  <c:v>0.259210304229704</c:v>
                </c:pt>
                <c:pt idx="2">
                  <c:v>0.234560106858957</c:v>
                </c:pt>
                <c:pt idx="3">
                  <c:v>0.25087557946186</c:v>
                </c:pt>
                <c:pt idx="4">
                  <c:v>0.223145846281334</c:v>
                </c:pt>
                <c:pt idx="5">
                  <c:v>0.162288088627731</c:v>
                </c:pt>
                <c:pt idx="6">
                  <c:v>0.154958297088472</c:v>
                </c:pt>
                <c:pt idx="7">
                  <c:v>0.292422554131515</c:v>
                </c:pt>
                <c:pt idx="8">
                  <c:v>0.161480644163071</c:v>
                </c:pt>
                <c:pt idx="9">
                  <c:v>0.22302755516151</c:v>
                </c:pt>
                <c:pt idx="10">
                  <c:v>0.151810267019104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"/>
        <c:axId val="100"/>
      </c:barChart>
      <c:lineChart>
        <c:grouping val="standard"/>
        <c:varyColors val="0"/>
        <c:ser>
          <c:idx val="2"/>
          <c:order val="2"/>
          <c:tx>
            <c:v>Development + land as % of TEV (right axis)</c:v>
          </c:tx>
          <c:spPr>
            <a:ln w="28575">
              <a:solidFill>
                <a:srgbClr val="A31F34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A31F34"/>
              </a:solidFill>
              <a:ln>
                <a:solidFill>
                  <a:srgbClr val="A31F34"/>
                </a:solidFill>
                <a:prstDash val="solid"/>
              </a:ln>
            </c:spPr>
          </c:marker>
          <c:dLbls>
            <c:numFmt formatCode="0.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A31F34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Data'!$B$178:$L$178</c:f>
              <c:numCache>
                <c:formatCode>0.0%</c:formatCode>
                <c:ptCount val="11"/>
                <c:pt idx="0">
                  <c:v>0.0225577140377631</c:v>
                </c:pt>
                <c:pt idx="1">
                  <c:v>0.00787346610115838</c:v>
                </c:pt>
                <c:pt idx="2">
                  <c:v>0.00583527232905017</c:v>
                </c:pt>
                <c:pt idx="3">
                  <c:v>0.00691284679527884</c:v>
                </c:pt>
                <c:pt idx="4">
                  <c:v>0.0160559965633147</c:v>
                </c:pt>
                <c:pt idx="5">
                  <c:v>0.00200656930675926</c:v>
                </c:pt>
                <c:pt idx="6">
                  <c:v>0.00568432926736178</c:v>
                </c:pt>
                <c:pt idx="7">
                  <c:v>0.00613834920369503</c:v>
                </c:pt>
                <c:pt idx="8">
                  <c:v>0.00897409249158173</c:v>
                </c:pt>
                <c:pt idx="9">
                  <c:v>0.00573372890315428</c:v>
                </c:pt>
                <c:pt idx="10">
                  <c:v>0.00339295445938725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4.57"/>
          <c:min val="0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US" sz="900" b="0"/>
                  <a:t>$ per share (bars)</a:t>
                </a:r>
              </a:p>
            </c:rich>
          </c:tx>
          <c:overlay val="0"/>
        </c:title>
        <c:numFmt formatCode="\$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  <c:max val="0.0519"/>
          <c:min val="-0.0377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900" b="0">
                    <a:solidFill>
                      <a:srgbClr val="A31F34"/>
                    </a:solidFill>
                  </a:defRPr>
                </a:pPr>
                <a:r>
                  <a:rPr lang="en-US" sz="900" b="0">
                    <a:solidFill>
                      <a:srgbClr val="A31F34"/>
                    </a:solidFill>
                  </a:rPr>
                  <a:t>% of TEV (line)</a:t>
                </a:r>
              </a:p>
            </c:rich>
          </c:tx>
          <c:overlay val="0"/>
        </c:title>
        <c:numFmt formatCode="0%;;0%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EQR: Operating Metrics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NOI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Stabilized'!$B$26:$AQ$26</c:f>
              <c:numCache>
                <c:formatCode>0.00</c:formatCode>
                <c:ptCount val="42"/>
                <c:pt idx="0">
                  <c:v>1.16651909730189</c:v>
                </c:pt>
                <c:pt idx="1">
                  <c:v>1.14322998488814</c:v>
                </c:pt>
                <c:pt idx="2">
                  <c:v>1.13977801982682</c:v>
                </c:pt>
                <c:pt idx="3">
                  <c:v>1.16100770673171</c:v>
                </c:pt>
                <c:pt idx="4">
                  <c:v>1.13456782903867</c:v>
                </c:pt>
                <c:pt idx="5">
                  <c:v>1.13149346809538</c:v>
                </c:pt>
                <c:pt idx="6">
                  <c:v>1.15423396923075</c:v>
                </c:pt>
                <c:pt idx="7">
                  <c:v>1.18659541065996</c:v>
                </c:pt>
                <c:pt idx="8">
                  <c:v>1.13938013525615</c:v>
                </c:pt>
                <c:pt idx="9">
                  <c:v>1.17538402211724</c:v>
                </c:pt>
                <c:pt idx="10">
                  <c:v>1.19504134080578</c:v>
                </c:pt>
                <c:pt idx="11">
                  <c:v>1.1977528502458</c:v>
                </c:pt>
                <c:pt idx="12">
                  <c:v>1.19262947271155</c:v>
                </c:pt>
                <c:pt idx="13">
                  <c:v>1.22772705181103</c:v>
                </c:pt>
                <c:pt idx="14">
                  <c:v>1.2562092217877</c:v>
                </c:pt>
                <c:pt idx="15">
                  <c:v>1.25055388345525</c:v>
                </c:pt>
                <c:pt idx="16">
                  <c:v>1.22830851555255</c:v>
                </c:pt>
                <c:pt idx="17">
                  <c:v>1.1964201784609</c:v>
                </c:pt>
                <c:pt idx="18">
                  <c:v>1.09825270932332</c:v>
                </c:pt>
                <c:pt idx="19">
                  <c:v>1.09244071471069</c:v>
                </c:pt>
                <c:pt idx="20">
                  <c:v>0.994831537630684</c:v>
                </c:pt>
                <c:pt idx="21">
                  <c:v>1.02907445448556</c:v>
                </c:pt>
                <c:pt idx="22">
                  <c:v>1.06357575984027</c:v>
                </c:pt>
                <c:pt idx="23">
                  <c:v>1.11725401188791</c:v>
                </c:pt>
                <c:pt idx="24">
                  <c:v>1.10119376502109</c:v>
                </c:pt>
                <c:pt idx="25">
                  <c:v>1.20944692565148</c:v>
                </c:pt>
                <c:pt idx="26">
                  <c:v>1.21601511404986</c:v>
                </c:pt>
                <c:pt idx="27">
                  <c:v>1.27961947136723</c:v>
                </c:pt>
                <c:pt idx="28">
                  <c:v>1.1894264827632</c:v>
                </c:pt>
                <c:pt idx="29">
                  <c:v>1.25667846160049</c:v>
                </c:pt>
                <c:pt idx="30">
                  <c:v>1.26431547332266</c:v>
                </c:pt>
                <c:pt idx="31">
                  <c:v>1.30237368553121</c:v>
                </c:pt>
                <c:pt idx="32">
                  <c:v>1.2588383659261</c:v>
                </c:pt>
                <c:pt idx="33">
                  <c:v>1.2977613770002</c:v>
                </c:pt>
                <c:pt idx="34">
                  <c:v>1.30995140082275</c:v>
                </c:pt>
                <c:pt idx="35">
                  <c:v>1.34935867718066</c:v>
                </c:pt>
                <c:pt idx="36">
                  <c:v>1.30068480915852</c:v>
                </c:pt>
                <c:pt idx="37">
                  <c:v>1.34039197117375</c:v>
                </c:pt>
                <c:pt idx="38">
                  <c:v>1.35708076235114</c:v>
                </c:pt>
                <c:pt idx="39">
                  <c:v>1.36744685062819</c:v>
                </c:pt>
                <c:pt idx="40">
                  <c:v>1.34099010652993</c:v>
                </c:pt>
                <c:pt idx="41">
                  <c:v>1.36078219288038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79-4186-B92A-7D7A6F3B2ACF}"/>
            </c:ext>
          </c:extLst>
        </c:ser>
        <c:ser>
          <c:idx val="1"/>
          <c:order val="1"/>
          <c:tx>
            <c:v>EBITDAre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Stabilized'!$B$82:$AQ$82</c:f>
              <c:numCache>
                <c:formatCode>0.00</c:formatCode>
                <c:ptCount val="42"/>
                <c:pt idx="0">
                  <c:v>1.0945525404021</c:v>
                </c:pt>
                <c:pt idx="1">
                  <c:v>1.18444105683096</c:v>
                </c:pt>
                <c:pt idx="2">
                  <c:v>1.07314269884384</c:v>
                </c:pt>
                <c:pt idx="3">
                  <c:v>1.09585477660493</c:v>
                </c:pt>
                <c:pt idx="4">
                  <c:v>1.08423500993755</c:v>
                </c:pt>
                <c:pt idx="5">
                  <c:v>1.03677064718702</c:v>
                </c:pt>
                <c:pt idx="6">
                  <c:v>1.07270021194587</c:v>
                </c:pt>
                <c:pt idx="7">
                  <c:v>1.0935002345251</c:v>
                </c:pt>
                <c:pt idx="8">
                  <c:v>1.04201614449695</c:v>
                </c:pt>
                <c:pt idx="9">
                  <c:v>1.07693638795786</c:v>
                </c:pt>
                <c:pt idx="10">
                  <c:v>1.10469082505147</c:v>
                </c:pt>
                <c:pt idx="11">
                  <c:v>1.10061599238911</c:v>
                </c:pt>
                <c:pt idx="12">
                  <c:v>1.07779384738214</c:v>
                </c:pt>
                <c:pt idx="13">
                  <c:v>1.11751151674983</c:v>
                </c:pt>
                <c:pt idx="14">
                  <c:v>1.16857016837712</c:v>
                </c:pt>
                <c:pt idx="15">
                  <c:v>1.14495935088837</c:v>
                </c:pt>
                <c:pt idx="16">
                  <c:v>1.1160002130065</c:v>
                </c:pt>
                <c:pt idx="17">
                  <c:v>1.10269170015304</c:v>
                </c:pt>
                <c:pt idx="18">
                  <c:v>1.00604982003554</c:v>
                </c:pt>
                <c:pt idx="19">
                  <c:v>1.07440786806239</c:v>
                </c:pt>
                <c:pt idx="20">
                  <c:v>0.873685065610403</c:v>
                </c:pt>
                <c:pt idx="21">
                  <c:v>0.982839543500319</c:v>
                </c:pt>
                <c:pt idx="22">
                  <c:v>0.961493912249825</c:v>
                </c:pt>
                <c:pt idx="23">
                  <c:v>0.956137228500169</c:v>
                </c:pt>
                <c:pt idx="24">
                  <c:v>0.978490817291945</c:v>
                </c:pt>
                <c:pt idx="25">
                  <c:v>1.09382810772614</c:v>
                </c:pt>
                <c:pt idx="26">
                  <c:v>1.1073878062667</c:v>
                </c:pt>
                <c:pt idx="27">
                  <c:v>1.15948393038223</c:v>
                </c:pt>
                <c:pt idx="28">
                  <c:v>1.04655799581139</c:v>
                </c:pt>
                <c:pt idx="29">
                  <c:v>1.11779009655124</c:v>
                </c:pt>
                <c:pt idx="30">
                  <c:v>1.16227043042603</c:v>
                </c:pt>
                <c:pt idx="31">
                  <c:v>1.20089092629318</c:v>
                </c:pt>
                <c:pt idx="32">
                  <c:v>1.06722281950976</c:v>
                </c:pt>
                <c:pt idx="33">
                  <c:v>1.13038408611363</c:v>
                </c:pt>
                <c:pt idx="34">
                  <c:v>1.19329701461103</c:v>
                </c:pt>
                <c:pt idx="35">
                  <c:v>1.19677304879322</c:v>
                </c:pt>
                <c:pt idx="36">
                  <c:v>1.14147430335014</c:v>
                </c:pt>
                <c:pt idx="37">
                  <c:v>1.18574295373343</c:v>
                </c:pt>
                <c:pt idx="38">
                  <c:v>1.27114420884797</c:v>
                </c:pt>
                <c:pt idx="39">
                  <c:v>1.18934681193342</c:v>
                </c:pt>
                <c:pt idx="40">
                  <c:v>1.10202521171709</c:v>
                </c:pt>
                <c:pt idx="41">
                  <c:v>1.22208675264057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79-4186-B92A-7D7A6F3B2ACF}"/>
            </c:ext>
          </c:extLst>
        </c:ser>
        <c:ser>
          <c:idx val="2"/>
          <c:order val="2"/>
          <c:tx>
            <c:v>FFO</c:v>
          </c:tx>
          <c:spPr>
            <a:ln>
              <a:solidFill>
                <a:srgbClr val="2E7D32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E7D32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Stabilized'!$B$38:$AQ$38</c:f>
              <c:numCache>
                <c:formatCode>0.00</c:formatCode>
                <c:ptCount val="42"/>
                <c:pt idx="0">
                  <c:v>0.487910898618437</c:v>
                </c:pt>
                <c:pt idx="1">
                  <c:v>0.935489161812802</c:v>
                </c:pt>
                <c:pt idx="2">
                  <c:v>0.800290964320691</c:v>
                </c:pt>
                <c:pt idx="3">
                  <c:v>0.824686844021611</c:v>
                </c:pt>
                <c:pt idx="4">
                  <c:v>0.783046600376002</c:v>
                </c:pt>
                <c:pt idx="5">
                  <c:v>0.781362882632123</c:v>
                </c:pt>
                <c:pt idx="6">
                  <c:v>0.818250061153144</c:v>
                </c:pt>
                <c:pt idx="7">
                  <c:v>0.825940655974351</c:v>
                </c:pt>
                <c:pt idx="8">
                  <c:v>0.716628673310573</c:v>
                </c:pt>
                <c:pt idx="9">
                  <c:v>0.813540452375223</c:v>
                </c:pt>
                <c:pt idx="10">
                  <c:v>0.793842058086261</c:v>
                </c:pt>
                <c:pt idx="11">
                  <c:v>0.843624011152268</c:v>
                </c:pt>
                <c:pt idx="12">
                  <c:v>0.813135763577299</c:v>
                </c:pt>
                <c:pt idx="13">
                  <c:v>0.812438472305668</c:v>
                </c:pt>
                <c:pt idx="14">
                  <c:v>0.923891947444102</c:v>
                </c:pt>
                <c:pt idx="15">
                  <c:v>0.872274898868907</c:v>
                </c:pt>
                <c:pt idx="16">
                  <c:v>0.875035229482628</c:v>
                </c:pt>
                <c:pt idx="17">
                  <c:v>0.870354691736963</c:v>
                </c:pt>
                <c:pt idx="18">
                  <c:v>0.774910052904235</c:v>
                </c:pt>
                <c:pt idx="19">
                  <c:v>0.746562501180136</c:v>
                </c:pt>
                <c:pt idx="20">
                  <c:v>0.679614321870081</c:v>
                </c:pt>
                <c:pt idx="21">
                  <c:v>0.791354777339209</c:v>
                </c:pt>
                <c:pt idx="22">
                  <c:v>0.768369879964245</c:v>
                </c:pt>
                <c:pt idx="23">
                  <c:v>0.759732418833566</c:v>
                </c:pt>
                <c:pt idx="24">
                  <c:v>0.775123687423363</c:v>
                </c:pt>
                <c:pt idx="25">
                  <c:v>0.891989196697564</c:v>
                </c:pt>
                <c:pt idx="26">
                  <c:v>0.903869518987377</c:v>
                </c:pt>
                <c:pt idx="27">
                  <c:v>0.973828831959182</c:v>
                </c:pt>
                <c:pt idx="28">
                  <c:v>0.859146669176543</c:v>
                </c:pt>
                <c:pt idx="29">
                  <c:v>0.933043794758387</c:v>
                </c:pt>
                <c:pt idx="30">
                  <c:v>0.967462538489404</c:v>
                </c:pt>
                <c:pt idx="31">
                  <c:v>1.00910066171325</c:v>
                </c:pt>
                <c:pt idx="32">
                  <c:v>0.874305189535683</c:v>
                </c:pt>
                <c:pt idx="33">
                  <c:v>0.94689895705041</c:v>
                </c:pt>
                <c:pt idx="34">
                  <c:v>0.995523082118959</c:v>
                </c:pt>
                <c:pt idx="35">
                  <c:v>0.98147989953273</c:v>
                </c:pt>
                <c:pt idx="36">
                  <c:v>0.950074047075044</c:v>
                </c:pt>
                <c:pt idx="37">
                  <c:v>0.985885231672933</c:v>
                </c:pt>
                <c:pt idx="38">
                  <c:v>1.05840053775437</c:v>
                </c:pt>
                <c:pt idx="39">
                  <c:v>0.976748120752935</c:v>
                </c:pt>
                <c:pt idx="40">
                  <c:v>0.890861943174552</c:v>
                </c:pt>
                <c:pt idx="41">
                  <c:v>1.00078478547957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79-4186-B92A-7D7A6F3B2ACF}"/>
            </c:ext>
          </c:extLst>
        </c:ser>
        <c:ser>
          <c:idx val="3"/>
          <c:order val="3"/>
          <c:tx>
            <c:v>AFFO</c:v>
          </c:tx>
          <c:spPr>
            <a:ln>
              <a:solidFill>
                <a:srgbClr val="E651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E651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Stabilized'!$B$49:$AQ$49</c:f>
              <c:numCache>
                <c:formatCode>0.00</c:formatCode>
                <c:ptCount val="42"/>
                <c:pt idx="0">
                  <c:v>0.698535590972246</c:v>
                </c:pt>
                <c:pt idx="1">
                  <c:v>0.678014956079384</c:v>
                </c:pt>
                <c:pt idx="2">
                  <c:v>0.670065718149284</c:v>
                </c:pt>
                <c:pt idx="3">
                  <c:v>0.688961029474513</c:v>
                </c:pt>
                <c:pt idx="4">
                  <c:v>0.660929890188732</c:v>
                </c:pt>
                <c:pt idx="5">
                  <c:v>0.648587650247367</c:v>
                </c:pt>
                <c:pt idx="6">
                  <c:v>0.762509597375915</c:v>
                </c:pt>
                <c:pt idx="7">
                  <c:v>0.702282546185781</c:v>
                </c:pt>
                <c:pt idx="8">
                  <c:v>0.696964712389197</c:v>
                </c:pt>
                <c:pt idx="9">
                  <c:v>0.71499802790774</c:v>
                </c:pt>
                <c:pt idx="10">
                  <c:v>0.739812023942148</c:v>
                </c:pt>
                <c:pt idx="11">
                  <c:v>0.744346974118264</c:v>
                </c:pt>
                <c:pt idx="12">
                  <c:v>0.754601962255292</c:v>
                </c:pt>
                <c:pt idx="13">
                  <c:v>0.771304763657487</c:v>
                </c:pt>
                <c:pt idx="14">
                  <c:v>0.821301492958643</c:v>
                </c:pt>
                <c:pt idx="15">
                  <c:v>0.810174878581038</c:v>
                </c:pt>
                <c:pt idx="16">
                  <c:v>0.812613195342353</c:v>
                </c:pt>
                <c:pt idx="17">
                  <c:v>0.815690725403075</c:v>
                </c:pt>
                <c:pt idx="18">
                  <c:v>0.710040486700009</c:v>
                </c:pt>
                <c:pt idx="19">
                  <c:v>0.675904481631255</c:v>
                </c:pt>
                <c:pt idx="20">
                  <c:v>0.63020754076588</c:v>
                </c:pt>
                <c:pt idx="21">
                  <c:v>0.652825523850769</c:v>
                </c:pt>
                <c:pt idx="22">
                  <c:v>0.692304163197835</c:v>
                </c:pt>
                <c:pt idx="23">
                  <c:v>0.732667871109865</c:v>
                </c:pt>
                <c:pt idx="24">
                  <c:v>0.704336594474283</c:v>
                </c:pt>
                <c:pt idx="25">
                  <c:v>0.797103754640534</c:v>
                </c:pt>
                <c:pt idx="26">
                  <c:v>0.813024258900166</c:v>
                </c:pt>
                <c:pt idx="27">
                  <c:v>0.783270610917324</c:v>
                </c:pt>
                <c:pt idx="28">
                  <c:v>0.791545205682632</c:v>
                </c:pt>
                <c:pt idx="29">
                  <c:v>0.799534321007369</c:v>
                </c:pt>
                <c:pt idx="30">
                  <c:v>0.810636366446627</c:v>
                </c:pt>
                <c:pt idx="31">
                  <c:v>0.84168338854847</c:v>
                </c:pt>
                <c:pt idx="32">
                  <c:v>0.820806089707053</c:v>
                </c:pt>
                <c:pt idx="33">
                  <c:v>0.888802699236468</c:v>
                </c:pt>
                <c:pt idx="34">
                  <c:v>0.891829433425454</c:v>
                </c:pt>
                <c:pt idx="35">
                  <c:v>0.900586240713567</c:v>
                </c:pt>
                <c:pt idx="36">
                  <c:v>0.869764482430642</c:v>
                </c:pt>
                <c:pt idx="37">
                  <c:v>0.875275150706347</c:v>
                </c:pt>
                <c:pt idx="38">
                  <c:v>0.891902013133996</c:v>
                </c:pt>
                <c:pt idx="39">
                  <c:v>0.885080050536921</c:v>
                </c:pt>
                <c:pt idx="40">
                  <c:v>0.90288518619266</c:v>
                </c:pt>
                <c:pt idx="41">
                  <c:v>0.874979197677708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179-4186-B92A-7D7A6F3B2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EQR: NOI, Stabilized TEV, and Gross NOI Multiple (2016-2025)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Stabilized TEV ($M)</c:v>
          </c:tx>
          <c:spPr>
            <a:solidFill>
              <a:srgbClr val="BFBFBF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Data'!$B$96:$K$96</c:f>
              <c:numCache>
                <c:formatCode>#,##0.0</c:formatCode>
                <c:ptCount val="10"/>
                <c:pt idx="0">
                  <c:v>32757.34092</c:v>
                </c:pt>
                <c:pt idx="1">
                  <c:v>33078.5873804</c:v>
                </c:pt>
                <c:pt idx="2">
                  <c:v>33958.12809</c:v>
                </c:pt>
                <c:pt idx="3">
                  <c:v>39982.66394308</c:v>
                </c:pt>
                <c:pt idx="4">
                  <c:v>30475.7968</c:v>
                </c:pt>
                <c:pt idx="5">
                  <c:v>43422.281091</c:v>
                </c:pt>
                <c:pt idx="6">
                  <c:v>30350.235</c:v>
                </c:pt>
                <c:pt idx="7">
                  <c:v>31141.16973868</c:v>
                </c:pt>
                <c:pt idx="8">
                  <c:v>35873.57544</c:v>
                </c:pt>
                <c:pt idx="9">
                  <c:v>32410.03502944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ED5-46EB-978F-AC3EA8DFD52C}"/>
            </c:ext>
          </c:extLst>
        </c:ser>
        <c:ser>
          <c:idx val="1"/>
          <c:order val="1"/>
          <c:tx>
            <c:v>Annual NOI ($M)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Data'!$B$84:$K$84</c:f>
              <c:numCache>
                <c:formatCode>#,##0.0</c:formatCode>
                <c:ptCount val="10"/>
                <c:pt idx="0">
                  <c:v>1698.023</c:v>
                </c:pt>
                <c:pt idx="1">
                  <c:v>1729.913</c:v>
                </c:pt>
                <c:pt idx="2">
                  <c:v>1790.532</c:v>
                </c:pt>
                <c:pt idx="3">
                  <c:v>1887.707</c:v>
                </c:pt>
                <c:pt idx="4">
                  <c:v>1749.145</c:v>
                </c:pt>
                <c:pt idx="5">
                  <c:v>1613.36</c:v>
                </c:pt>
                <c:pt idx="6">
                  <c:v>1862.903</c:v>
                </c:pt>
                <c:pt idx="7">
                  <c:v>1947.275</c:v>
                </c:pt>
                <c:pt idx="8">
                  <c:v>2018.282</c:v>
                </c:pt>
                <c:pt idx="9">
                  <c:v>2078.801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ED5-46EB-978F-AC3EA8DFD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Gross NOI multiple (x)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Data'!$B$97:$K$97</c:f>
              <c:numCache>
                <c:formatCode>0.0\x</c:formatCode>
                <c:ptCount val="10"/>
                <c:pt idx="0">
                  <c:v>19.2914589025001</c:v>
                </c:pt>
                <c:pt idx="1">
                  <c:v>19.1215323431872</c:v>
                </c:pt>
                <c:pt idx="2">
                  <c:v>18.9653846398724</c:v>
                </c:pt>
                <c:pt idx="3">
                  <c:v>21.1805454676388</c:v>
                </c:pt>
                <c:pt idx="4">
                  <c:v>17.4232535324401</c:v>
                </c:pt>
                <c:pt idx="5">
                  <c:v>26.9141921771954</c:v>
                </c:pt>
                <c:pt idx="6">
                  <c:v>16.2919030137372</c:v>
                </c:pt>
                <c:pt idx="7">
                  <c:v>15.9921786797859</c:v>
                </c:pt>
                <c:pt idx="8">
                  <c:v>17.7743127273592</c:v>
                </c:pt>
                <c:pt idx="9">
                  <c:v>15.5907347694368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D5-46EB-978F-AC3EA8DFD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0.0&quot;x&quot;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EQR: Leveraged Cash Flow, Stabilized Market Cap, and Leveraged Multiple (2016-2025)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Stabilized market cap ($M)</c:v>
          </c:tx>
          <c:spPr>
            <a:solidFill>
              <a:srgbClr val="BFBFBF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Data'!$B$95:$K$95</c:f>
              <c:numCache>
                <c:formatCode>#,##0.0</c:formatCode>
                <c:ptCount val="10"/>
                <c:pt idx="0">
                  <c:v>23732.80292</c:v>
                </c:pt>
                <c:pt idx="1">
                  <c:v>24084.0163804</c:v>
                </c:pt>
                <c:pt idx="2">
                  <c:v>25102.90909</c:v>
                </c:pt>
                <c:pt idx="3">
                  <c:v>30908.42794308</c:v>
                </c:pt>
                <c:pt idx="4">
                  <c:v>22394.2608</c:v>
                </c:pt>
                <c:pt idx="5">
                  <c:v>35043.548091</c:v>
                </c:pt>
                <c:pt idx="6">
                  <c:v>22887.233</c:v>
                </c:pt>
                <c:pt idx="7">
                  <c:v>23713.43973868</c:v>
                </c:pt>
                <c:pt idx="8">
                  <c:v>27734.67544</c:v>
                </c:pt>
                <c:pt idx="9">
                  <c:v>24217.87002944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1DC-475E-B8C1-A665558E686D}"/>
            </c:ext>
          </c:extLst>
        </c:ser>
        <c:ser>
          <c:idx val="1"/>
          <c:order val="1"/>
          <c:tx>
            <c:v>Leveraged CF ($M)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Data'!$B$90:$K$90</c:f>
              <c:numCache>
                <c:formatCode>#,##0.0</c:formatCode>
                <c:ptCount val="10"/>
                <c:pt idx="0">
                  <c:v>1203.144</c:v>
                </c:pt>
                <c:pt idx="1">
                  <c:v>1337.497</c:v>
                </c:pt>
                <c:pt idx="2">
                  <c:v>1365.862</c:v>
                </c:pt>
                <c:pt idx="3">
                  <c:v>1485.961</c:v>
                </c:pt>
                <c:pt idx="4">
                  <c:v>1375.133</c:v>
                </c:pt>
                <c:pt idx="5">
                  <c:v>1332.15</c:v>
                </c:pt>
                <c:pt idx="6">
                  <c:v>1571.254</c:v>
                </c:pt>
                <c:pt idx="7">
                  <c:v>1668.778</c:v>
                </c:pt>
                <c:pt idx="8">
                  <c:v>1724.713</c:v>
                </c:pt>
                <c:pt idx="9">
                  <c:v>1763.235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1DC-475E-B8C1-A665558E6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Leveraged multiple (x)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Data'!$B$98:$K$98</c:f>
              <c:numCache>
                <c:formatCode>0.0\x</c:formatCode>
                <c:ptCount val="10"/>
                <c:pt idx="0">
                  <c:v>19.7256545517411</c:v>
                </c:pt>
                <c:pt idx="1">
                  <c:v>18.0067816080335</c:v>
                </c:pt>
                <c:pt idx="2">
                  <c:v>18.3788033417725</c:v>
                </c:pt>
                <c:pt idx="3">
                  <c:v>20.8002955279984</c:v>
                </c:pt>
                <c:pt idx="4">
                  <c:v>16.2851599081689</c:v>
                </c:pt>
                <c:pt idx="5">
                  <c:v>26.3060076500394</c:v>
                </c:pt>
                <c:pt idx="6">
                  <c:v>14.5662209929139</c:v>
                </c:pt>
                <c:pt idx="7">
                  <c:v>14.2100625359874</c:v>
                </c:pt>
                <c:pt idx="8">
                  <c:v>16.0807481824512</c:v>
                </c:pt>
                <c:pt idx="9">
                  <c:v>13.7349077289414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DC-475E-B8C1-A665558E6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0.0&quot;x&quot;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EQR: NOI to AFFO Bridge (Stabilized), Annual ($M; stacks to exactly NOI)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AFFO (retained cash earnings)</c:v>
          </c:tx>
          <c:spPr>
            <a:solidFill>
              <a:srgbClr val="E651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Data'!$B$88:$K$88</c:f>
              <c:numCache>
                <c:formatCode>#,##0.0</c:formatCode>
                <c:ptCount val="10"/>
                <c:pt idx="0">
                  <c:v>1007.473</c:v>
                </c:pt>
                <c:pt idx="1">
                  <c:v>1041.936</c:v>
                </c:pt>
                <c:pt idx="2">
                  <c:v>1101.562</c:v>
                </c:pt>
                <c:pt idx="3">
                  <c:v>1209.718</c:v>
                </c:pt>
                <c:pt idx="4">
                  <c:v>1142.455</c:v>
                </c:pt>
                <c:pt idx="5">
                  <c:v>1039.2</c:v>
                </c:pt>
                <c:pt idx="6">
                  <c:v>1200.669</c:v>
                </c:pt>
                <c:pt idx="7">
                  <c:v>1259.893</c:v>
                </c:pt>
                <c:pt idx="8">
                  <c:v>1355.099</c:v>
                </c:pt>
                <c:pt idx="9">
                  <c:v>1364.572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F73-4A97-A4EC-BA42D3530566}"/>
            </c:ext>
          </c:extLst>
        </c:ser>
        <c:ser>
          <c:idx val="1"/>
          <c:order val="1"/>
          <c:tx>
            <c:v>Recurring capex (NFFO to AFFO)</c:v>
          </c:tx>
          <c:spPr>
            <a:solidFill>
              <a:srgbClr val="2E7D32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Data'!$B$102:$K$102</c:f>
              <c:numCache>
                <c:formatCode>#,##0.0</c:formatCode>
                <c:ptCount val="10"/>
                <c:pt idx="0">
                  <c:v>172.177</c:v>
                </c:pt>
                <c:pt idx="1">
                  <c:v>157.301</c:v>
                </c:pt>
                <c:pt idx="2">
                  <c:v>147.148</c:v>
                </c:pt>
                <c:pt idx="3">
                  <c:v>138.35</c:v>
                </c:pt>
                <c:pt idx="4">
                  <c:v>113.913</c:v>
                </c:pt>
                <c:pt idx="5">
                  <c:v>122.164</c:v>
                </c:pt>
                <c:pt idx="6">
                  <c:v>171.159</c:v>
                </c:pt>
                <c:pt idx="7">
                  <c:v>217.188</c:v>
                </c:pt>
                <c:pt idx="8">
                  <c:v>166.507</c:v>
                </c:pt>
                <c:pt idx="9">
                  <c:v>193.831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2F73-4A97-A4EC-BA42D3530566}"/>
            </c:ext>
          </c:extLst>
        </c:ser>
        <c:ser>
          <c:idx val="2"/>
          <c:order val="2"/>
          <c:tx>
            <c:v>Normalization adjustments (FFO to NFFO)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Data'!$B$101:$K$101</c:f>
              <c:numCache>
                <c:formatCode>#,##0.0</c:formatCode>
                <c:ptCount val="10"/>
                <c:pt idx="0">
                  <c:v>-56.1200000000001</c:v>
                </c:pt>
                <c:pt idx="1">
                  <c:v>5.66699999999992</c:v>
                </c:pt>
                <c:pt idx="2">
                  <c:v>-43.8430000000001</c:v>
                </c:pt>
                <c:pt idx="3">
                  <c:v>-37.01</c:v>
                </c:pt>
                <c:pt idx="4">
                  <c:v>-18.223</c:v>
                </c:pt>
                <c:pt idx="5">
                  <c:v>-10.732</c:v>
                </c:pt>
                <c:pt idx="6">
                  <c:v>2.08899999999994</c:v>
                </c:pt>
                <c:pt idx="7">
                  <c:v>-13.0549999999998</c:v>
                </c:pt>
                <c:pt idx="8">
                  <c:v>-51.896</c:v>
                </c:pt>
                <c:pt idx="9">
                  <c:v>-19.8230000000001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2F73-4A97-A4EC-BA42D3530566}"/>
            </c:ext>
          </c:extLst>
        </c:ser>
        <c:ser>
          <c:idx val="3"/>
          <c:order val="3"/>
          <c:tx>
            <c:v>Interest and other (EBITDAre to FFO)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Data'!$B$100:$K$100</c:f>
              <c:numCache>
                <c:formatCode>#,##0.0</c:formatCode>
                <c:ptCount val="10"/>
                <c:pt idx="0">
                  <c:v>514.66</c:v>
                </c:pt>
                <c:pt idx="1">
                  <c:v>404.756</c:v>
                </c:pt>
                <c:pt idx="2">
                  <c:v>439.882</c:v>
                </c:pt>
                <c:pt idx="3">
                  <c:v>416.431</c:v>
                </c:pt>
                <c:pt idx="4">
                  <c:v>391.0</c:v>
                </c:pt>
                <c:pt idx="5">
                  <c:v>297.301</c:v>
                </c:pt>
                <c:pt idx="6">
                  <c:v>307.925</c:v>
                </c:pt>
                <c:pt idx="7">
                  <c:v>294.741</c:v>
                </c:pt>
                <c:pt idx="8">
                  <c:v>305.481</c:v>
                </c:pt>
                <c:pt idx="9">
                  <c:v>316.361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2F73-4A97-A4EC-BA42D3530566}"/>
            </c:ext>
          </c:extLst>
        </c:ser>
        <c:ser>
          <c:idx val="4"/>
          <c:order val="4"/>
          <c:tx>
            <c:v>G&amp;A and corporate (NOI to EBITDAre)</c:v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Data'!$B$99:$K$99</c:f>
              <c:numCache>
                <c:formatCode>#,##0.0</c:formatCode>
                <c:ptCount val="10"/>
                <c:pt idx="0">
                  <c:v>59.8329999999999</c:v>
                </c:pt>
                <c:pt idx="1">
                  <c:v>120.253</c:v>
                </c:pt>
                <c:pt idx="2">
                  <c:v>145.783</c:v>
                </c:pt>
                <c:pt idx="3">
                  <c:v>160.218</c:v>
                </c:pt>
                <c:pt idx="4">
                  <c:v>120.0</c:v>
                </c:pt>
                <c:pt idx="5">
                  <c:v>165.427</c:v>
                </c:pt>
                <c:pt idx="6">
                  <c:v>181.061</c:v>
                </c:pt>
                <c:pt idx="7">
                  <c:v>188.508</c:v>
                </c:pt>
                <c:pt idx="8">
                  <c:v>243.091</c:v>
                </c:pt>
                <c:pt idx="9">
                  <c:v>223.86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2F73-4A97-A4EC-BA42D3530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EQR: NOI to AFFO Bridge per Stabilized Share, Annual ($/stab sh)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AFFO (retained cash earnings)</c:v>
          </c:tx>
          <c:spPr>
            <a:solidFill>
              <a:srgbClr val="E651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Data'!$B$123:$K$123</c:f>
              <c:numCache>
                <c:formatCode>0.00</c:formatCode>
                <c:ptCount val="10"/>
                <c:pt idx="0">
                  <c:v>2.73548664188347</c:v>
                </c:pt>
                <c:pt idx="1">
                  <c:v>2.77509550098242</c:v>
                </c:pt>
                <c:pt idx="2">
                  <c:v>2.8962325473116</c:v>
                </c:pt>
                <c:pt idx="3">
                  <c:v>3.1576235326859</c:v>
                </c:pt>
                <c:pt idx="4">
                  <c:v>3.0152993811884</c:v>
                </c:pt>
                <c:pt idx="5">
                  <c:v>2.70938758428749</c:v>
                </c:pt>
                <c:pt idx="6">
                  <c:v>3.09752019004952</c:v>
                </c:pt>
                <c:pt idx="7">
                  <c:v>3.24335439911634</c:v>
                </c:pt>
                <c:pt idx="8">
                  <c:v>3.50199622967298</c:v>
                </c:pt>
                <c:pt idx="9">
                  <c:v>3.52197229052806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A43-4736-8E3D-6147C46AFDD5}"/>
            </c:ext>
          </c:extLst>
        </c:ser>
        <c:ser>
          <c:idx val="1"/>
          <c:order val="1"/>
          <c:tx>
            <c:v>Recurring capex (NFFO to AFFO)</c:v>
          </c:tx>
          <c:spPr>
            <a:solidFill>
              <a:srgbClr val="2E7D32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Data'!$B$124:$K$124</c:f>
              <c:numCache>
                <c:formatCode>0.00</c:formatCode>
                <c:ptCount val="10"/>
                <c:pt idx="0">
                  <c:v>0.467494298645791</c:v>
                </c:pt>
                <c:pt idx="1">
                  <c:v>0.418955960250953</c:v>
                </c:pt>
                <c:pt idx="2">
                  <c:v>0.386882287943673</c:v>
                </c:pt>
                <c:pt idx="3">
                  <c:v>0.361123183871856</c:v>
                </c:pt>
                <c:pt idx="4">
                  <c:v>0.300652365659317</c:v>
                </c:pt>
                <c:pt idx="5">
                  <c:v>0.318504257935813</c:v>
                </c:pt>
                <c:pt idx="6">
                  <c:v>0.441560878317576</c:v>
                </c:pt>
                <c:pt idx="7">
                  <c:v>0.55910911103981</c:v>
                </c:pt>
                <c:pt idx="8">
                  <c:v>0.43030574608509</c:v>
                </c:pt>
                <c:pt idx="9">
                  <c:v>0.500279509652364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7A43-4736-8E3D-6147C46AFDD5}"/>
            </c:ext>
          </c:extLst>
        </c:ser>
        <c:ser>
          <c:idx val="2"/>
          <c:order val="2"/>
          <c:tx>
            <c:v>Normalization adjustments (FFO to NFFO)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Data'!$B$125:$K$125</c:f>
              <c:numCache>
                <c:formatCode>0.00</c:formatCode>
                <c:ptCount val="10"/>
                <c:pt idx="0">
                  <c:v>-0.152376798527108</c:v>
                </c:pt>
                <c:pt idx="1">
                  <c:v>0.015093504979257</c:v>
                </c:pt>
                <c:pt idx="2">
                  <c:v>-0.115272243933417</c:v>
                </c:pt>
                <c:pt idx="3">
                  <c:v>-0.0966040407307365</c:v>
                </c:pt>
                <c:pt idx="4">
                  <c:v>-0.0480962494132339</c:v>
                </c:pt>
                <c:pt idx="5">
                  <c:v>-0.0279803190478958</c:v>
                </c:pt>
                <c:pt idx="6">
                  <c:v>0.00538926188401073</c:v>
                </c:pt>
                <c:pt idx="7">
                  <c:v>-0.0336076092814734</c:v>
                </c:pt>
                <c:pt idx="8">
                  <c:v>-0.134115364512194</c:v>
                </c:pt>
                <c:pt idx="9">
                  <c:v>-0.0511633367203329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7A43-4736-8E3D-6147C46AFDD5}"/>
            </c:ext>
          </c:extLst>
        </c:ser>
        <c:ser>
          <c:idx val="3"/>
          <c:order val="3"/>
          <c:tx>
            <c:v>Interest and other (EBITDAre to FFO)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Data'!$B$126:$K$126</c:f>
              <c:numCache>
                <c:formatCode>0.00</c:formatCode>
                <c:ptCount val="10"/>
                <c:pt idx="0">
                  <c:v>1.39740276425447</c:v>
                </c:pt>
                <c:pt idx="1">
                  <c:v>1.07802835739973</c:v>
                </c:pt>
                <c:pt idx="2">
                  <c:v>1.15654004529615</c:v>
                </c:pt>
                <c:pt idx="3">
                  <c:v>1.0869742579179</c:v>
                </c:pt>
                <c:pt idx="4">
                  <c:v>1.03197242608651</c:v>
                </c:pt>
                <c:pt idx="5">
                  <c:v>0.775118974399784</c:v>
                </c:pt>
                <c:pt idx="6">
                  <c:v>0.794393712606055</c:v>
                </c:pt>
                <c:pt idx="7">
                  <c:v>0.758754528321016</c:v>
                </c:pt>
                <c:pt idx="8">
                  <c:v>0.789457678174608</c:v>
                </c:pt>
                <c:pt idx="9">
                  <c:v>0.816530513453118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7A43-4736-8E3D-6147C46AFDD5}"/>
            </c:ext>
          </c:extLst>
        </c:ser>
        <c:ser>
          <c:idx val="4"/>
          <c:order val="4"/>
          <c:tx>
            <c:v>G&amp;A and corporate (NOI to EBITDAre)</c:v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Data'!$B$127:$K$127</c:f>
              <c:numCache>
                <c:formatCode>0.00</c:formatCode>
                <c:ptCount val="10"/>
                <c:pt idx="0">
                  <c:v>0.162458321209415</c:v>
                </c:pt>
                <c:pt idx="1">
                  <c:v>0.320282204741596</c:v>
                </c:pt>
                <c:pt idx="2">
                  <c:v>0.383293422834781</c:v>
                </c:pt>
                <c:pt idx="3">
                  <c:v>0.41820335579025</c:v>
                </c:pt>
                <c:pt idx="4">
                  <c:v>0.316717880128853</c:v>
                </c:pt>
                <c:pt idx="5">
                  <c:v>0.431298941402932</c:v>
                </c:pt>
                <c:pt idx="6">
                  <c:v>0.467106340823788</c:v>
                </c:pt>
                <c:pt idx="7">
                  <c:v>0.485277917306171</c:v>
                </c:pt>
                <c:pt idx="8">
                  <c:v>0.628222561943766</c:v>
                </c:pt>
                <c:pt idx="9">
                  <c:v>0.577784621813735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7A43-4736-8E3D-6147C46AF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NOI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NOI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Stabilized'!$B$26:$AQ$26</c:f>
              <c:numCache>
                <c:formatCode>0.00</c:formatCode>
                <c:ptCount val="42"/>
                <c:pt idx="0">
                  <c:v>1.16651909730189</c:v>
                </c:pt>
                <c:pt idx="1">
                  <c:v>1.14322998488814</c:v>
                </c:pt>
                <c:pt idx="2">
                  <c:v>1.13977801982682</c:v>
                </c:pt>
                <c:pt idx="3">
                  <c:v>1.16100770673171</c:v>
                </c:pt>
                <c:pt idx="4">
                  <c:v>1.13456782903867</c:v>
                </c:pt>
                <c:pt idx="5">
                  <c:v>1.13149346809538</c:v>
                </c:pt>
                <c:pt idx="6">
                  <c:v>1.15423396923075</c:v>
                </c:pt>
                <c:pt idx="7">
                  <c:v>1.18659541065996</c:v>
                </c:pt>
                <c:pt idx="8">
                  <c:v>1.13938013525615</c:v>
                </c:pt>
                <c:pt idx="9">
                  <c:v>1.17538402211724</c:v>
                </c:pt>
                <c:pt idx="10">
                  <c:v>1.19504134080578</c:v>
                </c:pt>
                <c:pt idx="11">
                  <c:v>1.1977528502458</c:v>
                </c:pt>
                <c:pt idx="12">
                  <c:v>1.19262947271155</c:v>
                </c:pt>
                <c:pt idx="13">
                  <c:v>1.22772705181103</c:v>
                </c:pt>
                <c:pt idx="14">
                  <c:v>1.2562092217877</c:v>
                </c:pt>
                <c:pt idx="15">
                  <c:v>1.25055388345525</c:v>
                </c:pt>
                <c:pt idx="16">
                  <c:v>1.22830851555255</c:v>
                </c:pt>
                <c:pt idx="17">
                  <c:v>1.1964201784609</c:v>
                </c:pt>
                <c:pt idx="18">
                  <c:v>1.09825270932332</c:v>
                </c:pt>
                <c:pt idx="19">
                  <c:v>1.09244071471069</c:v>
                </c:pt>
                <c:pt idx="20">
                  <c:v>0.994831537630684</c:v>
                </c:pt>
                <c:pt idx="21">
                  <c:v>1.02907445448556</c:v>
                </c:pt>
                <c:pt idx="22">
                  <c:v>1.06357575984027</c:v>
                </c:pt>
                <c:pt idx="23">
                  <c:v>1.11725401188791</c:v>
                </c:pt>
                <c:pt idx="24">
                  <c:v>1.10119376502109</c:v>
                </c:pt>
                <c:pt idx="25">
                  <c:v>1.20944692565148</c:v>
                </c:pt>
                <c:pt idx="26">
                  <c:v>1.21601511404986</c:v>
                </c:pt>
                <c:pt idx="27">
                  <c:v>1.27961947136723</c:v>
                </c:pt>
                <c:pt idx="28">
                  <c:v>1.1894264827632</c:v>
                </c:pt>
                <c:pt idx="29">
                  <c:v>1.25667846160049</c:v>
                </c:pt>
                <c:pt idx="30">
                  <c:v>1.26431547332266</c:v>
                </c:pt>
                <c:pt idx="31">
                  <c:v>1.30237368553121</c:v>
                </c:pt>
                <c:pt idx="32">
                  <c:v>1.2588383659261</c:v>
                </c:pt>
                <c:pt idx="33">
                  <c:v>1.2977613770002</c:v>
                </c:pt>
                <c:pt idx="34">
                  <c:v>1.30995140082275</c:v>
                </c:pt>
                <c:pt idx="35">
                  <c:v>1.34935867718066</c:v>
                </c:pt>
                <c:pt idx="36">
                  <c:v>1.30068480915852</c:v>
                </c:pt>
                <c:pt idx="37">
                  <c:v>1.34039197117375</c:v>
                </c:pt>
                <c:pt idx="38">
                  <c:v>1.35708076235114</c:v>
                </c:pt>
                <c:pt idx="39">
                  <c:v>1.36744685062819</c:v>
                </c:pt>
                <c:pt idx="40">
                  <c:v>1.34099010652993</c:v>
                </c:pt>
                <c:pt idx="41">
                  <c:v>1.36078219288038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F3-4D46-A1E1-FA945B17E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Implied cap rate (NOI x4 / stabilized TEV),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Implied cap rate (NOI x4 / stabilized TEV),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Stabilized'!$B$27:$AQ$27</c:f>
              <c:numCache>
                <c:formatCode>0.00%</c:formatCode>
                <c:ptCount val="42"/>
                <c:pt idx="0">
                  <c:v>0.0472633441741986</c:v>
                </c:pt>
                <c:pt idx="1">
                  <c:v>0.0496003488665931</c:v>
                </c:pt>
                <c:pt idx="2">
                  <c:v>0.0520385609772836</c:v>
                </c:pt>
                <c:pt idx="3">
                  <c:v>0.0522780585324414</c:v>
                </c:pt>
                <c:pt idx="4">
                  <c:v>0.052432767664047</c:v>
                </c:pt>
                <c:pt idx="5">
                  <c:v>0.0503622025263853</c:v>
                </c:pt>
                <c:pt idx="6">
                  <c:v>0.0513061425710255</c:v>
                </c:pt>
                <c:pt idx="7">
                  <c:v>0.0541911288446966</c:v>
                </c:pt>
                <c:pt idx="8">
                  <c:v>0.0538927264221992</c:v>
                </c:pt>
                <c:pt idx="9">
                  <c:v>0.0540679287467833</c:v>
                </c:pt>
                <c:pt idx="10">
                  <c:v>0.0533290358224713</c:v>
                </c:pt>
                <c:pt idx="11">
                  <c:v>0.0536534660249357</c:v>
                </c:pt>
                <c:pt idx="12">
                  <c:v>0.0482372785258984</c:v>
                </c:pt>
                <c:pt idx="13">
                  <c:v>0.0491170334767611</c:v>
                </c:pt>
                <c:pt idx="14">
                  <c:v>0.0457325142977263</c:v>
                </c:pt>
                <c:pt idx="15">
                  <c:v>0.047787214501679</c:v>
                </c:pt>
                <c:pt idx="16">
                  <c:v>0.0581565544964381</c:v>
                </c:pt>
                <c:pt idx="17">
                  <c:v>0.0590097269364152</c:v>
                </c:pt>
                <c:pt idx="18">
                  <c:v>0.0596302326885036</c:v>
                </c:pt>
                <c:pt idx="19">
                  <c:v>0.054166570115567</c:v>
                </c:pt>
                <c:pt idx="20">
                  <c:v>0.0428201801277331</c:v>
                </c:pt>
                <c:pt idx="21">
                  <c:v>0.0416893119775234</c:v>
                </c:pt>
                <c:pt idx="22">
                  <c:v>0.041634825129859</c:v>
                </c:pt>
                <c:pt idx="23">
                  <c:v>0.0398527937634656</c:v>
                </c:pt>
                <c:pt idx="24">
                  <c:v>0.0396597601389942</c:v>
                </c:pt>
                <c:pt idx="25">
                  <c:v>0.0520793269160397</c:v>
                </c:pt>
                <c:pt idx="26">
                  <c:v>0.0561008482425616</c:v>
                </c:pt>
                <c:pt idx="27">
                  <c:v>0.0654214329444093</c:v>
                </c:pt>
                <c:pt idx="28">
                  <c:v>0.0602759357662413</c:v>
                </c:pt>
                <c:pt idx="29">
                  <c:v>0.059024997352451</c:v>
                </c:pt>
                <c:pt idx="30">
                  <c:v>0.0648237795664084</c:v>
                </c:pt>
                <c:pt idx="31">
                  <c:v>0.064861615362153</c:v>
                </c:pt>
                <c:pt idx="32">
                  <c:v>0.0615755208154374</c:v>
                </c:pt>
                <c:pt idx="33">
                  <c:v>0.0590740822047936</c:v>
                </c:pt>
                <c:pt idx="34">
                  <c:v>0.054514556436631</c:v>
                </c:pt>
                <c:pt idx="35">
                  <c:v>0.0581504917172333</c:v>
                </c:pt>
                <c:pt idx="36">
                  <c:v>0.0566677681797856</c:v>
                </c:pt>
                <c:pt idx="37">
                  <c:v>0.0601747531339871</c:v>
                </c:pt>
                <c:pt idx="38">
                  <c:v>0.0626936287305832</c:v>
                </c:pt>
                <c:pt idx="39">
                  <c:v>0.0648351747743388</c:v>
                </c:pt>
                <c:pt idx="40">
                  <c:v>0.0661801796252625</c:v>
                </c:pt>
                <c:pt idx="41">
                  <c:v>0.0607643016236656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94-44B8-B480-545C630BC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FFO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FFO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Stabilized'!$B$38:$AQ$38</c:f>
              <c:numCache>
                <c:formatCode>0.00</c:formatCode>
                <c:ptCount val="42"/>
                <c:pt idx="0">
                  <c:v>0.487910898618437</c:v>
                </c:pt>
                <c:pt idx="1">
                  <c:v>0.935489161812802</c:v>
                </c:pt>
                <c:pt idx="2">
                  <c:v>0.800290964320691</c:v>
                </c:pt>
                <c:pt idx="3">
                  <c:v>0.824686844021611</c:v>
                </c:pt>
                <c:pt idx="4">
                  <c:v>0.783046600376002</c:v>
                </c:pt>
                <c:pt idx="5">
                  <c:v>0.781362882632123</c:v>
                </c:pt>
                <c:pt idx="6">
                  <c:v>0.818250061153144</c:v>
                </c:pt>
                <c:pt idx="7">
                  <c:v>0.825940655974351</c:v>
                </c:pt>
                <c:pt idx="8">
                  <c:v>0.716628673310573</c:v>
                </c:pt>
                <c:pt idx="9">
                  <c:v>0.813540452375223</c:v>
                </c:pt>
                <c:pt idx="10">
                  <c:v>0.793842058086261</c:v>
                </c:pt>
                <c:pt idx="11">
                  <c:v>0.843624011152268</c:v>
                </c:pt>
                <c:pt idx="12">
                  <c:v>0.813135763577299</c:v>
                </c:pt>
                <c:pt idx="13">
                  <c:v>0.812438472305668</c:v>
                </c:pt>
                <c:pt idx="14">
                  <c:v>0.923891947444102</c:v>
                </c:pt>
                <c:pt idx="15">
                  <c:v>0.872274898868907</c:v>
                </c:pt>
                <c:pt idx="16">
                  <c:v>0.875035229482628</c:v>
                </c:pt>
                <c:pt idx="17">
                  <c:v>0.870354691736963</c:v>
                </c:pt>
                <c:pt idx="18">
                  <c:v>0.774910052904235</c:v>
                </c:pt>
                <c:pt idx="19">
                  <c:v>0.746562501180136</c:v>
                </c:pt>
                <c:pt idx="20">
                  <c:v>0.679614321870081</c:v>
                </c:pt>
                <c:pt idx="21">
                  <c:v>0.791354777339209</c:v>
                </c:pt>
                <c:pt idx="22">
                  <c:v>0.768369879964245</c:v>
                </c:pt>
                <c:pt idx="23">
                  <c:v>0.759732418833566</c:v>
                </c:pt>
                <c:pt idx="24">
                  <c:v>0.775123687423363</c:v>
                </c:pt>
                <c:pt idx="25">
                  <c:v>0.891989196697564</c:v>
                </c:pt>
                <c:pt idx="26">
                  <c:v>0.903869518987377</c:v>
                </c:pt>
                <c:pt idx="27">
                  <c:v>0.973828831959182</c:v>
                </c:pt>
                <c:pt idx="28">
                  <c:v>0.859146669176543</c:v>
                </c:pt>
                <c:pt idx="29">
                  <c:v>0.933043794758387</c:v>
                </c:pt>
                <c:pt idx="30">
                  <c:v>0.967462538489404</c:v>
                </c:pt>
                <c:pt idx="31">
                  <c:v>1.00910066171325</c:v>
                </c:pt>
                <c:pt idx="32">
                  <c:v>0.874305189535683</c:v>
                </c:pt>
                <c:pt idx="33">
                  <c:v>0.94689895705041</c:v>
                </c:pt>
                <c:pt idx="34">
                  <c:v>0.995523082118959</c:v>
                </c:pt>
                <c:pt idx="35">
                  <c:v>0.98147989953273</c:v>
                </c:pt>
                <c:pt idx="36">
                  <c:v>0.950074047075044</c:v>
                </c:pt>
                <c:pt idx="37">
                  <c:v>0.985885231672933</c:v>
                </c:pt>
                <c:pt idx="38">
                  <c:v>1.05840053775437</c:v>
                </c:pt>
                <c:pt idx="39">
                  <c:v>0.976748120752935</c:v>
                </c:pt>
                <c:pt idx="40">
                  <c:v>0.890861943174552</c:v>
                </c:pt>
                <c:pt idx="41">
                  <c:v>1.00078478547957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DA-45B1-A824-AA07D4F43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FFO / stabilized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FFO / stabilized market cap,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Stabilized'!$B$39:$AQ$39</c:f>
              <c:numCache>
                <c:formatCode>0.00%</c:formatCode>
                <c:ptCount val="42"/>
                <c:pt idx="0">
                  <c:v>0.0260115099889877</c:v>
                </c:pt>
                <c:pt idx="1">
                  <c:v>0.0543257352969107</c:v>
                </c:pt>
                <c:pt idx="2">
                  <c:v>0.0497616020096808</c:v>
                </c:pt>
                <c:pt idx="3">
                  <c:v>0.0512546205109765</c:v>
                </c:pt>
                <c:pt idx="4">
                  <c:v>0.0503405078994537</c:v>
                </c:pt>
                <c:pt idx="5">
                  <c:v>0.0474776170519291</c:v>
                </c:pt>
                <c:pt idx="6">
                  <c:v>0.0496435650631363</c:v>
                </c:pt>
                <c:pt idx="7">
                  <c:v>0.0518074741084743</c:v>
                </c:pt>
                <c:pt idx="8">
                  <c:v>0.0465192257910141</c:v>
                </c:pt>
                <c:pt idx="9">
                  <c:v>0.0510937636913314</c:v>
                </c:pt>
                <c:pt idx="10">
                  <c:v>0.0479228528877912</c:v>
                </c:pt>
                <c:pt idx="11">
                  <c:v>0.0511209823452367</c:v>
                </c:pt>
                <c:pt idx="12">
                  <c:v>0.0431829932861019</c:v>
                </c:pt>
                <c:pt idx="13">
                  <c:v>0.042804977466052</c:v>
                </c:pt>
                <c:pt idx="14">
                  <c:v>0.0428421955689359</c:v>
                </c:pt>
                <c:pt idx="15">
                  <c:v>0.0431178892174447</c:v>
                </c:pt>
                <c:pt idx="16">
                  <c:v>0.0567191851876602</c:v>
                </c:pt>
                <c:pt idx="17">
                  <c:v>0.0591876702983314</c:v>
                </c:pt>
                <c:pt idx="18">
                  <c:v>0.0603865227277799</c:v>
                </c:pt>
                <c:pt idx="19">
                  <c:v>0.0503753374615476</c:v>
                </c:pt>
                <c:pt idx="20">
                  <c:v>0.0379513791355623</c:v>
                </c:pt>
                <c:pt idx="21">
                  <c:v>0.0411093390825563</c:v>
                </c:pt>
                <c:pt idx="22">
                  <c:v>0.0379817043976394</c:v>
                </c:pt>
                <c:pt idx="23">
                  <c:v>0.0335793334291079</c:v>
                </c:pt>
                <c:pt idx="24">
                  <c:v>0.0344805910775517</c:v>
                </c:pt>
                <c:pt idx="25">
                  <c:v>0.0494039987093638</c:v>
                </c:pt>
                <c:pt idx="26">
                  <c:v>0.0537857494190644</c:v>
                </c:pt>
                <c:pt idx="27">
                  <c:v>0.0660222936921479</c:v>
                </c:pt>
                <c:pt idx="28">
                  <c:v>0.0572764446117695</c:v>
                </c:pt>
                <c:pt idx="29">
                  <c:v>0.0565738241478482</c:v>
                </c:pt>
                <c:pt idx="30">
                  <c:v>0.0659146679263774</c:v>
                </c:pt>
                <c:pt idx="31">
                  <c:v>0.0659974271885709</c:v>
                </c:pt>
                <c:pt idx="32">
                  <c:v>0.0554146848065716</c:v>
                </c:pt>
                <c:pt idx="33">
                  <c:v>0.0546235337208198</c:v>
                </c:pt>
                <c:pt idx="34">
                  <c:v>0.0534796176265893</c:v>
                </c:pt>
                <c:pt idx="35">
                  <c:v>0.0547090245001522</c:v>
                </c:pt>
                <c:pt idx="36">
                  <c:v>0.0530915924601869</c:v>
                </c:pt>
                <c:pt idx="37">
                  <c:v>0.0584314850598864</c:v>
                </c:pt>
                <c:pt idx="38">
                  <c:v>0.065404019017727</c:v>
                </c:pt>
                <c:pt idx="39">
                  <c:v>0.0619764036010746</c:v>
                </c:pt>
                <c:pt idx="40">
                  <c:v>0.0602442565122267</c:v>
                </c:pt>
                <c:pt idx="41">
                  <c:v>0.0589303568661603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A4-4D85-A290-F653CFE234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Normalized FFO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Normalized FFO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Stabilized'!$B$42:$AQ$42</c:f>
              <c:numCache>
                <c:formatCode>0.00</c:formatCode>
                <c:ptCount val="42"/>
                <c:pt idx="0">
                  <c:v>0.791194821993344</c:v>
                </c:pt>
                <c:pt idx="1">
                  <c:v>0.788066756997305</c:v>
                </c:pt>
                <c:pt idx="2">
                  <c:v>0.805931590547477</c:v>
                </c:pt>
                <c:pt idx="3">
                  <c:v>0.817640363065708</c:v>
                </c:pt>
                <c:pt idx="4">
                  <c:v>0.7671901669813</c:v>
                </c:pt>
                <c:pt idx="5">
                  <c:v>0.781554354686515</c:v>
                </c:pt>
                <c:pt idx="6">
                  <c:v>0.80859481759413</c:v>
                </c:pt>
                <c:pt idx="7">
                  <c:v>0.83587499467816</c:v>
                </c:pt>
                <c:pt idx="8">
                  <c:v>0.77309278391555</c:v>
                </c:pt>
                <c:pt idx="9">
                  <c:v>0.819367423259567</c:v>
                </c:pt>
                <c:pt idx="10">
                  <c:v>0.840479753414839</c:v>
                </c:pt>
                <c:pt idx="11">
                  <c:v>0.850020943766818</c:v>
                </c:pt>
                <c:pt idx="12">
                  <c:v>0.82164501355044</c:v>
                </c:pt>
                <c:pt idx="13">
                  <c:v>0.867492629242632</c:v>
                </c:pt>
                <c:pt idx="14">
                  <c:v>0.915926890464793</c:v>
                </c:pt>
                <c:pt idx="15">
                  <c:v>0.913363908431545</c:v>
                </c:pt>
                <c:pt idx="16">
                  <c:v>0.878048634707266</c:v>
                </c:pt>
                <c:pt idx="17">
                  <c:v>0.871724914079389</c:v>
                </c:pt>
                <c:pt idx="18">
                  <c:v>0.784826537962398</c:v>
                </c:pt>
                <c:pt idx="19">
                  <c:v>0.780518841657909</c:v>
                </c:pt>
                <c:pt idx="20">
                  <c:v>0.691990421093652</c:v>
                </c:pt>
                <c:pt idx="21">
                  <c:v>0.734397285173795</c:v>
                </c:pt>
                <c:pt idx="22">
                  <c:v>0.77455406348082</c:v>
                </c:pt>
                <c:pt idx="23">
                  <c:v>0.825203265807534</c:v>
                </c:pt>
                <c:pt idx="24">
                  <c:v>0.773707894080987</c:v>
                </c:pt>
                <c:pt idx="25">
                  <c:v>0.897197693136299</c:v>
                </c:pt>
                <c:pt idx="26">
                  <c:v>0.921439721861143</c:v>
                </c:pt>
                <c:pt idx="27">
                  <c:v>0.947082414261325</c:v>
                </c:pt>
                <c:pt idx="28">
                  <c:v>0.880667019001383</c:v>
                </c:pt>
                <c:pt idx="29">
                  <c:v>0.948643863268217</c:v>
                </c:pt>
                <c:pt idx="30">
                  <c:v>0.966342406598595</c:v>
                </c:pt>
                <c:pt idx="31">
                  <c:v>1.006719599999</c:v>
                </c:pt>
                <c:pt idx="32">
                  <c:v>0.942708495801987</c:v>
                </c:pt>
                <c:pt idx="33">
                  <c:v>0.982552281795061</c:v>
                </c:pt>
                <c:pt idx="34">
                  <c:v>0.993090038128891</c:v>
                </c:pt>
                <c:pt idx="35">
                  <c:v>1.01398063837925</c:v>
                </c:pt>
                <c:pt idx="36">
                  <c:v>0.959300917148823</c:v>
                </c:pt>
                <c:pt idx="37">
                  <c:v>0.996596082300203</c:v>
                </c:pt>
                <c:pt idx="38">
                  <c:v>1.02989177117608</c:v>
                </c:pt>
                <c:pt idx="39">
                  <c:v>1.03670926203324</c:v>
                </c:pt>
                <c:pt idx="40">
                  <c:v>0.995862144806933</c:v>
                </c:pt>
                <c:pt idx="41">
                  <c:v>1.02932772303401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F-41E2-B1A8-99005FD2A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Normalized FFO / stabilized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Normalized FFO / stabilized market cap,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Stabilized'!$B$43:$AQ$43</c:f>
              <c:numCache>
                <c:formatCode>0.00%</c:formatCode>
                <c:ptCount val="42"/>
                <c:pt idx="0">
                  <c:v>0.0421801850989388</c:v>
                </c:pt>
                <c:pt idx="1">
                  <c:v>0.0457646200346867</c:v>
                </c:pt>
                <c:pt idx="2">
                  <c:v>0.0501123326937651</c:v>
                </c:pt>
                <c:pt idx="3">
                  <c:v>0.0508166788729465</c:v>
                </c:pt>
                <c:pt idx="4">
                  <c:v>0.0493211293462745</c:v>
                </c:pt>
                <c:pt idx="5">
                  <c:v>0.0474892513860863</c:v>
                </c:pt>
                <c:pt idx="6">
                  <c:v>0.0490577774969896</c:v>
                </c:pt>
                <c:pt idx="7">
                  <c:v>0.0524306096708897</c:v>
                </c:pt>
                <c:pt idx="8">
                  <c:v>0.0501845364437228</c:v>
                </c:pt>
                <c:pt idx="9">
                  <c:v>0.0514597219820736</c:v>
                </c:pt>
                <c:pt idx="10">
                  <c:v>0.0507382887663651</c:v>
                </c:pt>
                <c:pt idx="11">
                  <c:v>0.0515086164985195</c:v>
                </c:pt>
                <c:pt idx="12">
                  <c:v>0.0436348918507934</c:v>
                </c:pt>
                <c:pt idx="13">
                  <c:v>0.0457056179790639</c:v>
                </c:pt>
                <c:pt idx="14">
                  <c:v>0.042472844445388</c:v>
                </c:pt>
                <c:pt idx="15">
                  <c:v>0.0451489821271154</c:v>
                </c:pt>
                <c:pt idx="16">
                  <c:v>0.0569145120536228</c:v>
                </c:pt>
                <c:pt idx="17">
                  <c:v>0.0592808510084589</c:v>
                </c:pt>
                <c:pt idx="18">
                  <c:v>0.0611592860286303</c:v>
                </c:pt>
                <c:pt idx="19">
                  <c:v>0.0526665885059318</c:v>
                </c:pt>
                <c:pt idx="20">
                  <c:v>0.0386424917544968</c:v>
                </c:pt>
                <c:pt idx="21">
                  <c:v>0.0381505083207166</c:v>
                </c:pt>
                <c:pt idx="22">
                  <c:v>0.0382873980959377</c:v>
                </c:pt>
                <c:pt idx="23">
                  <c:v>0.03647307252188</c:v>
                </c:pt>
                <c:pt idx="24">
                  <c:v>0.0344176109466631</c:v>
                </c:pt>
                <c:pt idx="25">
                  <c:v>0.0496924781576461</c:v>
                </c:pt>
                <c:pt idx="26">
                  <c:v>0.0548312836573129</c:v>
                </c:pt>
                <c:pt idx="27">
                  <c:v>0.0642089772380559</c:v>
                </c:pt>
                <c:pt idx="28">
                  <c:v>0.0587111346000922</c:v>
                </c:pt>
                <c:pt idx="29">
                  <c:v>0.0575197127947987</c:v>
                </c:pt>
                <c:pt idx="30">
                  <c:v>0.0658383516674226</c:v>
                </c:pt>
                <c:pt idx="31">
                  <c:v>0.0658417004577504</c:v>
                </c:pt>
                <c:pt idx="32">
                  <c:v>0.059750181955442</c:v>
                </c:pt>
                <c:pt idx="33">
                  <c:v>0.0566802585402401</c:v>
                </c:pt>
                <c:pt idx="34">
                  <c:v>0.0533489142158953</c:v>
                </c:pt>
                <c:pt idx="35">
                  <c:v>0.0565206598873609</c:v>
                </c:pt>
                <c:pt idx="36">
                  <c:v>0.0536072040876682</c:v>
                </c:pt>
                <c:pt idx="37">
                  <c:v>0.0590662961801869</c:v>
                </c:pt>
                <c:pt idx="38">
                  <c:v>0.0636423155369119</c:v>
                </c:pt>
                <c:pt idx="39">
                  <c:v>0.0657810445452566</c:v>
                </c:pt>
                <c:pt idx="40">
                  <c:v>0.0673448618635289</c:v>
                </c:pt>
                <c:pt idx="41">
                  <c:v>0.0606110833525107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77-4C6C-AB47-A10459E8C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AFFO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AFFO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Stabilized'!$B$49:$AQ$49</c:f>
              <c:numCache>
                <c:formatCode>0.00</c:formatCode>
                <c:ptCount val="42"/>
                <c:pt idx="0">
                  <c:v>0.698535590972246</c:v>
                </c:pt>
                <c:pt idx="1">
                  <c:v>0.678014956079384</c:v>
                </c:pt>
                <c:pt idx="2">
                  <c:v>0.670065718149284</c:v>
                </c:pt>
                <c:pt idx="3">
                  <c:v>0.688961029474513</c:v>
                </c:pt>
                <c:pt idx="4">
                  <c:v>0.660929890188732</c:v>
                </c:pt>
                <c:pt idx="5">
                  <c:v>0.648587650247367</c:v>
                </c:pt>
                <c:pt idx="6">
                  <c:v>0.762509597375915</c:v>
                </c:pt>
                <c:pt idx="7">
                  <c:v>0.702282546185781</c:v>
                </c:pt>
                <c:pt idx="8">
                  <c:v>0.696964712389197</c:v>
                </c:pt>
                <c:pt idx="9">
                  <c:v>0.71499802790774</c:v>
                </c:pt>
                <c:pt idx="10">
                  <c:v>0.739812023942148</c:v>
                </c:pt>
                <c:pt idx="11">
                  <c:v>0.744346974118264</c:v>
                </c:pt>
                <c:pt idx="12">
                  <c:v>0.754601962255292</c:v>
                </c:pt>
                <c:pt idx="13">
                  <c:v>0.771304763657487</c:v>
                </c:pt>
                <c:pt idx="14">
                  <c:v>0.821301492958643</c:v>
                </c:pt>
                <c:pt idx="15">
                  <c:v>0.810174878581038</c:v>
                </c:pt>
                <c:pt idx="16">
                  <c:v>0.812613195342353</c:v>
                </c:pt>
                <c:pt idx="17">
                  <c:v>0.815690725403075</c:v>
                </c:pt>
                <c:pt idx="18">
                  <c:v>0.710040486700009</c:v>
                </c:pt>
                <c:pt idx="19">
                  <c:v>0.675904481631255</c:v>
                </c:pt>
                <c:pt idx="20">
                  <c:v>0.63020754076588</c:v>
                </c:pt>
                <c:pt idx="21">
                  <c:v>0.652825523850769</c:v>
                </c:pt>
                <c:pt idx="22">
                  <c:v>0.692304163197835</c:v>
                </c:pt>
                <c:pt idx="23">
                  <c:v>0.732667871109865</c:v>
                </c:pt>
                <c:pt idx="24">
                  <c:v>0.704336594474283</c:v>
                </c:pt>
                <c:pt idx="25">
                  <c:v>0.797103754640534</c:v>
                </c:pt>
                <c:pt idx="26">
                  <c:v>0.813024258900166</c:v>
                </c:pt>
                <c:pt idx="27">
                  <c:v>0.783270610917324</c:v>
                </c:pt>
                <c:pt idx="28">
                  <c:v>0.791545205682632</c:v>
                </c:pt>
                <c:pt idx="29">
                  <c:v>0.799534321007369</c:v>
                </c:pt>
                <c:pt idx="30">
                  <c:v>0.810636366446627</c:v>
                </c:pt>
                <c:pt idx="31">
                  <c:v>0.84168338854847</c:v>
                </c:pt>
                <c:pt idx="32">
                  <c:v>0.820806089707053</c:v>
                </c:pt>
                <c:pt idx="33">
                  <c:v>0.888802699236468</c:v>
                </c:pt>
                <c:pt idx="34">
                  <c:v>0.891829433425454</c:v>
                </c:pt>
                <c:pt idx="35">
                  <c:v>0.900586240713567</c:v>
                </c:pt>
                <c:pt idx="36">
                  <c:v>0.869764482430642</c:v>
                </c:pt>
                <c:pt idx="37">
                  <c:v>0.875275150706347</c:v>
                </c:pt>
                <c:pt idx="38">
                  <c:v>0.891902013133996</c:v>
                </c:pt>
                <c:pt idx="39">
                  <c:v>0.885080050536921</c:v>
                </c:pt>
                <c:pt idx="40">
                  <c:v>0.90288518619266</c:v>
                </c:pt>
                <c:pt idx="41">
                  <c:v>0.874979197677708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74-4E88-B686-539C5B90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Levered cash-on-cash (AFFO / stabilized market cap),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Levered cash-on-cash (AFFO / stabilized market cap),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Stabilized'!$B$50:$AQ$50</c:f>
              <c:numCache>
                <c:formatCode>0.00%</c:formatCode>
                <c:ptCount val="42"/>
                <c:pt idx="0">
                  <c:v>0.037240335384366</c:v>
                </c:pt>
                <c:pt idx="1">
                  <c:v>0.0393736908292325</c:v>
                </c:pt>
                <c:pt idx="2">
                  <c:v>0.0416642759614042</c:v>
                </c:pt>
                <c:pt idx="3">
                  <c:v>0.042819206306682</c:v>
                </c:pt>
                <c:pt idx="4">
                  <c:v>0.042489867578832</c:v>
                </c:pt>
                <c:pt idx="5">
                  <c:v>0.0394098526657978</c:v>
                </c:pt>
                <c:pt idx="6">
                  <c:v>0.0462617683831891</c:v>
                </c:pt>
                <c:pt idx="7">
                  <c:v>0.0440509673003469</c:v>
                </c:pt>
                <c:pt idx="8">
                  <c:v>0.0452427596487632</c:v>
                </c:pt>
                <c:pt idx="9">
                  <c:v>0.0449048847798864</c:v>
                </c:pt>
                <c:pt idx="10">
                  <c:v>0.0446611544788499</c:v>
                </c:pt>
                <c:pt idx="11">
                  <c:v>0.0451051037187253</c:v>
                </c:pt>
                <c:pt idx="12">
                  <c:v>0.0400744536513697</c:v>
                </c:pt>
                <c:pt idx="13">
                  <c:v>0.0406377641547675</c:v>
                </c:pt>
                <c:pt idx="14">
                  <c:v>0.0380849289570435</c:v>
                </c:pt>
                <c:pt idx="15">
                  <c:v>0.0400481897469618</c:v>
                </c:pt>
                <c:pt idx="16">
                  <c:v>0.0526730316216077</c:v>
                </c:pt>
                <c:pt idx="17">
                  <c:v>0.0554702975452618</c:v>
                </c:pt>
                <c:pt idx="18">
                  <c:v>0.055331423082019</c:v>
                </c:pt>
                <c:pt idx="19">
                  <c:v>0.0456075898536609</c:v>
                </c:pt>
                <c:pt idx="20">
                  <c:v>0.0351923797719325</c:v>
                </c:pt>
                <c:pt idx="21">
                  <c:v>0.033913014226014</c:v>
                </c:pt>
                <c:pt idx="22">
                  <c:v>0.0342216590804664</c:v>
                </c:pt>
                <c:pt idx="23">
                  <c:v>0.0323831103252979</c:v>
                </c:pt>
                <c:pt idx="24">
                  <c:v>0.0313316990424503</c:v>
                </c:pt>
                <c:pt idx="25">
                  <c:v>0.0441486432921924</c:v>
                </c:pt>
                <c:pt idx="26">
                  <c:v>0.0483799023445502</c:v>
                </c:pt>
                <c:pt idx="27">
                  <c:v>0.0531030922655813</c:v>
                </c:pt>
                <c:pt idx="28">
                  <c:v>0.0527696803788421</c:v>
                </c:pt>
                <c:pt idx="29">
                  <c:v>0.0484786612707212</c:v>
                </c:pt>
                <c:pt idx="30">
                  <c:v>0.0552298665608331</c:v>
                </c:pt>
                <c:pt idx="31">
                  <c:v>0.0550479652418882</c:v>
                </c:pt>
                <c:pt idx="32">
                  <c:v>0.0520238370912409</c:v>
                </c:pt>
                <c:pt idx="33">
                  <c:v>0.0512721487877974</c:v>
                </c:pt>
                <c:pt idx="34">
                  <c:v>0.047909182563817</c:v>
                </c:pt>
                <c:pt idx="35">
                  <c:v>0.0501999019349814</c:v>
                </c:pt>
                <c:pt idx="36">
                  <c:v>0.0486037710215503</c:v>
                </c:pt>
                <c:pt idx="37">
                  <c:v>0.0518758423888782</c:v>
                </c:pt>
                <c:pt idx="38">
                  <c:v>0.0551152178670784</c:v>
                </c:pt>
                <c:pt idx="39">
                  <c:v>0.0561599016838148</c:v>
                </c:pt>
                <c:pt idx="40">
                  <c:v>0.06105732451007</c:v>
                </c:pt>
                <c:pt idx="41">
                  <c:v>0.0515224023363879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1A-462C-A089-CC96DACCB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CFO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CFO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Stabilized'!$B$70:$AQ$70</c:f>
              <c:numCache>
                <c:formatCode>0.00</c:formatCode>
                <c:ptCount val="42"/>
                <c:pt idx="0">
                  <c:v>0.550407092840855</c:v>
                </c:pt>
                <c:pt idx="1">
                  <c:v>0.742836085637506</c:v>
                </c:pt>
                <c:pt idx="2">
                  <c:v>0.933537199730867</c:v>
                </c:pt>
                <c:pt idx="3">
                  <c:v>0.789400401811453</c:v>
                </c:pt>
                <c:pt idx="4">
                  <c:v>0.793048808276241</c:v>
                </c:pt>
                <c:pt idx="5">
                  <c:v>0.682781367960938</c:v>
                </c:pt>
                <c:pt idx="6">
                  <c:v>1.095501440966</c:v>
                </c:pt>
                <c:pt idx="7">
                  <c:v>0.798847484709889</c:v>
                </c:pt>
                <c:pt idx="8">
                  <c:v>0.950595051407751</c:v>
                </c:pt>
                <c:pt idx="9">
                  <c:v>0.85426078889866</c:v>
                </c:pt>
                <c:pt idx="10">
                  <c:v>0.942732118616562</c:v>
                </c:pt>
                <c:pt idx="11">
                  <c:v>0.818576571025597</c:v>
                </c:pt>
                <c:pt idx="12">
                  <c:v>0.977425516979392</c:v>
                </c:pt>
                <c:pt idx="13">
                  <c:v>0.829599092570743</c:v>
                </c:pt>
                <c:pt idx="14">
                  <c:v>1.05005220289284</c:v>
                </c:pt>
                <c:pt idx="15">
                  <c:v>0.945531969133793</c:v>
                </c:pt>
                <c:pt idx="16">
                  <c:v>1.00215638397206</c:v>
                </c:pt>
                <c:pt idx="17">
                  <c:v>0.665704079766781</c:v>
                </c:pt>
                <c:pt idx="18">
                  <c:v>1.05884933448804</c:v>
                </c:pt>
                <c:pt idx="19">
                  <c:v>0.612698095407136</c:v>
                </c:pt>
                <c:pt idx="20">
                  <c:v>0.912979378515084</c:v>
                </c:pt>
                <c:pt idx="21">
                  <c:v>0.6025807760832</c:v>
                </c:pt>
                <c:pt idx="22">
                  <c:v>1.04346872925427</c:v>
                </c:pt>
                <c:pt idx="23">
                  <c:v>0.726663262826089</c:v>
                </c:pt>
                <c:pt idx="24">
                  <c:v>0.947438608039072</c:v>
                </c:pt>
                <c:pt idx="25">
                  <c:v>0.832786727766138</c:v>
                </c:pt>
                <c:pt idx="26">
                  <c:v>1.10922465588341</c:v>
                </c:pt>
                <c:pt idx="27">
                  <c:v>0.863734493641139</c:v>
                </c:pt>
                <c:pt idx="28">
                  <c:v>1.01505177006039</c:v>
                </c:pt>
                <c:pt idx="29">
                  <c:v>0.905556248104956</c:v>
                </c:pt>
                <c:pt idx="30">
                  <c:v>1.13694414561045</c:v>
                </c:pt>
                <c:pt idx="31">
                  <c:v>0.888123120920998</c:v>
                </c:pt>
                <c:pt idx="32">
                  <c:v>1.08773321904325</c:v>
                </c:pt>
                <c:pt idx="33">
                  <c:v>1.02596228535359</c:v>
                </c:pt>
                <c:pt idx="34">
                  <c:v>1.03679184737726</c:v>
                </c:pt>
                <c:pt idx="35">
                  <c:v>0.916095664670168</c:v>
                </c:pt>
                <c:pt idx="36">
                  <c:v>1.09580348538796</c:v>
                </c:pt>
                <c:pt idx="37">
                  <c:v>0.926397110604272</c:v>
                </c:pt>
                <c:pt idx="38">
                  <c:v>1.22988661290382</c:v>
                </c:pt>
                <c:pt idx="39">
                  <c:v>1.00323709285839</c:v>
                </c:pt>
                <c:pt idx="40">
                  <c:v>1.04661794770646</c:v>
                </c:pt>
                <c:pt idx="41">
                  <c:v>0.789936525279513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F4-402F-8774-CE32C019E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CFO / stabilized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CFO / stabilized market cap,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Stabilized'!$B$71:$AQ$71</c:f>
              <c:numCache>
                <c:formatCode>0.00%</c:formatCode>
                <c:ptCount val="42"/>
                <c:pt idx="0">
                  <c:v>0.0293433076284609</c:v>
                </c:pt>
                <c:pt idx="1">
                  <c:v>0.0431379840672187</c:v>
                </c:pt>
                <c:pt idx="2">
                  <c:v>0.0580467713185678</c:v>
                </c:pt>
                <c:pt idx="3">
                  <c:v>0.049061553872682</c:v>
                </c:pt>
                <c:pt idx="4">
                  <c:v>0.0509835299438278</c:v>
                </c:pt>
                <c:pt idx="5">
                  <c:v>0.0414875508407072</c:v>
                </c:pt>
                <c:pt idx="6">
                  <c:v>0.0664645193973002</c:v>
                </c:pt>
                <c:pt idx="7">
                  <c:v>0.0501080435759692</c:v>
                </c:pt>
                <c:pt idx="8">
                  <c:v>0.0617069166769069</c:v>
                </c:pt>
                <c:pt idx="9">
                  <c:v>0.0536511721713714</c:v>
                </c:pt>
                <c:pt idx="10">
                  <c:v>0.0569110847338703</c:v>
                </c:pt>
                <c:pt idx="11">
                  <c:v>0.0496031856400907</c:v>
                </c:pt>
                <c:pt idx="12">
                  <c:v>0.0519078872532869</c:v>
                </c:pt>
                <c:pt idx="13">
                  <c:v>0.0437091197350233</c:v>
                </c:pt>
                <c:pt idx="14">
                  <c:v>0.0486924276787778</c:v>
                </c:pt>
                <c:pt idx="15">
                  <c:v>0.0467390988202567</c:v>
                </c:pt>
                <c:pt idx="16">
                  <c:v>0.0649590914906535</c:v>
                </c:pt>
                <c:pt idx="17">
                  <c:v>0.0452705936597607</c:v>
                </c:pt>
                <c:pt idx="18">
                  <c:v>0.0825130983431164</c:v>
                </c:pt>
                <c:pt idx="19">
                  <c:v>0.0413426515119525</c:v>
                </c:pt>
                <c:pt idx="20">
                  <c:v>0.0509830729311788</c:v>
                </c:pt>
                <c:pt idx="21">
                  <c:v>0.0313028974588675</c:v>
                </c:pt>
                <c:pt idx="22">
                  <c:v>0.0515802634332314</c:v>
                </c:pt>
                <c:pt idx="23">
                  <c:v>0.0321177132740813</c:v>
                </c:pt>
                <c:pt idx="24">
                  <c:v>0.0421458455533395</c:v>
                </c:pt>
                <c:pt idx="25">
                  <c:v>0.0461249918452582</c:v>
                </c:pt>
                <c:pt idx="26">
                  <c:v>0.0660056326024048</c:v>
                </c:pt>
                <c:pt idx="27">
                  <c:v>0.0585582707553315</c:v>
                </c:pt>
                <c:pt idx="28">
                  <c:v>0.0676701180040258</c:v>
                </c:pt>
                <c:pt idx="29">
                  <c:v>0.0549071546524151</c:v>
                </c:pt>
                <c:pt idx="30">
                  <c:v>0.0774617029882779</c:v>
                </c:pt>
                <c:pt idx="31">
                  <c:v>0.0580852270059515</c:v>
                </c:pt>
                <c:pt idx="32">
                  <c:v>0.0689420515951989</c:v>
                </c:pt>
                <c:pt idx="33">
                  <c:v>0.0591844410356847</c:v>
                </c:pt>
                <c:pt idx="34">
                  <c:v>0.0556965805735834</c:v>
                </c:pt>
                <c:pt idx="35">
                  <c:v>0.0510644183205222</c:v>
                </c:pt>
                <c:pt idx="36">
                  <c:v>0.0612351766073184</c:v>
                </c:pt>
                <c:pt idx="37">
                  <c:v>0.0549057407381403</c:v>
                </c:pt>
                <c:pt idx="38">
                  <c:v>0.0760010265968683</c:v>
                </c:pt>
                <c:pt idx="39">
                  <c:v>0.0636571759427915</c:v>
                </c:pt>
                <c:pt idx="40">
                  <c:v>0.0707772069454916</c:v>
                </c:pt>
                <c:pt idx="41">
                  <c:v>0.0465147372459599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8D-4EED-B9A6-7948C5C08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EBITDAre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EBITDAre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Stabilized'!$B$82:$AQ$82</c:f>
              <c:numCache>
                <c:formatCode>0.00</c:formatCode>
                <c:ptCount val="42"/>
                <c:pt idx="0">
                  <c:v>1.0945525404021</c:v>
                </c:pt>
                <c:pt idx="1">
                  <c:v>1.18444105683096</c:v>
                </c:pt>
                <c:pt idx="2">
                  <c:v>1.07314269884384</c:v>
                </c:pt>
                <c:pt idx="3">
                  <c:v>1.09585477660493</c:v>
                </c:pt>
                <c:pt idx="4">
                  <c:v>1.08423500993755</c:v>
                </c:pt>
                <c:pt idx="5">
                  <c:v>1.03677064718702</c:v>
                </c:pt>
                <c:pt idx="6">
                  <c:v>1.07270021194587</c:v>
                </c:pt>
                <c:pt idx="7">
                  <c:v>1.0935002345251</c:v>
                </c:pt>
                <c:pt idx="8">
                  <c:v>1.04201614449695</c:v>
                </c:pt>
                <c:pt idx="9">
                  <c:v>1.07693638795786</c:v>
                </c:pt>
                <c:pt idx="10">
                  <c:v>1.10469082505147</c:v>
                </c:pt>
                <c:pt idx="11">
                  <c:v>1.10061599238911</c:v>
                </c:pt>
                <c:pt idx="12">
                  <c:v>1.07779384738214</c:v>
                </c:pt>
                <c:pt idx="13">
                  <c:v>1.11751151674983</c:v>
                </c:pt>
                <c:pt idx="14">
                  <c:v>1.16857016837712</c:v>
                </c:pt>
                <c:pt idx="15">
                  <c:v>1.14495935088837</c:v>
                </c:pt>
                <c:pt idx="16">
                  <c:v>1.1160002130065</c:v>
                </c:pt>
                <c:pt idx="17">
                  <c:v>1.10269170015304</c:v>
                </c:pt>
                <c:pt idx="18">
                  <c:v>1.00604982003554</c:v>
                </c:pt>
                <c:pt idx="19">
                  <c:v>1.07440786806239</c:v>
                </c:pt>
                <c:pt idx="20">
                  <c:v>0.873685065610403</c:v>
                </c:pt>
                <c:pt idx="21">
                  <c:v>0.982839543500319</c:v>
                </c:pt>
                <c:pt idx="22">
                  <c:v>0.961493912249825</c:v>
                </c:pt>
                <c:pt idx="23">
                  <c:v>0.956137228500169</c:v>
                </c:pt>
                <c:pt idx="24">
                  <c:v>0.978490817291945</c:v>
                </c:pt>
                <c:pt idx="25">
                  <c:v>1.09382810772614</c:v>
                </c:pt>
                <c:pt idx="26">
                  <c:v>1.1073878062667</c:v>
                </c:pt>
                <c:pt idx="27">
                  <c:v>1.15948393038223</c:v>
                </c:pt>
                <c:pt idx="28">
                  <c:v>1.04655799581139</c:v>
                </c:pt>
                <c:pt idx="29">
                  <c:v>1.11779009655124</c:v>
                </c:pt>
                <c:pt idx="30">
                  <c:v>1.16227043042603</c:v>
                </c:pt>
                <c:pt idx="31">
                  <c:v>1.20089092629318</c:v>
                </c:pt>
                <c:pt idx="32">
                  <c:v>1.06722281950976</c:v>
                </c:pt>
                <c:pt idx="33">
                  <c:v>1.13038408611363</c:v>
                </c:pt>
                <c:pt idx="34">
                  <c:v>1.19329701461103</c:v>
                </c:pt>
                <c:pt idx="35">
                  <c:v>1.19677304879322</c:v>
                </c:pt>
                <c:pt idx="36">
                  <c:v>1.14147430335014</c:v>
                </c:pt>
                <c:pt idx="37">
                  <c:v>1.18574295373343</c:v>
                </c:pt>
                <c:pt idx="38">
                  <c:v>1.27114420884797</c:v>
                </c:pt>
                <c:pt idx="39">
                  <c:v>1.18934681193342</c:v>
                </c:pt>
                <c:pt idx="40">
                  <c:v>1.10202521171709</c:v>
                </c:pt>
                <c:pt idx="41">
                  <c:v>1.22208675264057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E-43DB-8D1C-D458C5FB4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EBITDAre / stabilized TEV,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EBITDAre / stabilized TEV,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Stabilized'!$B$83:$AQ$83</c:f>
              <c:numCache>
                <c:formatCode>0.00%</c:formatCode>
                <c:ptCount val="42"/>
                <c:pt idx="0">
                  <c:v>0.0443475066575614</c:v>
                </c:pt>
                <c:pt idx="1">
                  <c:v>0.0513883386609042</c:v>
                </c:pt>
                <c:pt idx="2">
                  <c:v>0.0489962087350982</c:v>
                </c:pt>
                <c:pt idx="3">
                  <c:v>0.0493443409739972</c:v>
                </c:pt>
                <c:pt idx="4">
                  <c:v>0.0501066934159856</c:v>
                </c:pt>
                <c:pt idx="5">
                  <c:v>0.0461461376307678</c:v>
                </c:pt>
                <c:pt idx="6">
                  <c:v>0.0476819357922237</c:v>
                </c:pt>
                <c:pt idx="7">
                  <c:v>0.0499395257798085</c:v>
                </c:pt>
                <c:pt idx="8">
                  <c:v>0.0492874057263285</c:v>
                </c:pt>
                <c:pt idx="9">
                  <c:v>0.0495393154860462</c:v>
                </c:pt>
                <c:pt idx="10">
                  <c:v>0.0492971201667403</c:v>
                </c:pt>
                <c:pt idx="11">
                  <c:v>0.0493022101696786</c:v>
                </c:pt>
                <c:pt idx="12">
                  <c:v>0.0435926188302796</c:v>
                </c:pt>
                <c:pt idx="13">
                  <c:v>0.044707698260701</c:v>
                </c:pt>
                <c:pt idx="14">
                  <c:v>0.0425419993790135</c:v>
                </c:pt>
                <c:pt idx="15">
                  <c:v>0.0437521476047326</c:v>
                </c:pt>
                <c:pt idx="16">
                  <c:v>0.0528391087287646</c:v>
                </c:pt>
                <c:pt idx="17">
                  <c:v>0.0543868594767346</c:v>
                </c:pt>
                <c:pt idx="18">
                  <c:v>0.0546240262880018</c:v>
                </c:pt>
                <c:pt idx="19">
                  <c:v>0.0532724461240268</c:v>
                </c:pt>
                <c:pt idx="20">
                  <c:v>0.0376057156103511</c:v>
                </c:pt>
                <c:pt idx="21">
                  <c:v>0.0398162680787898</c:v>
                </c:pt>
                <c:pt idx="22">
                  <c:v>0.0376387206360904</c:v>
                </c:pt>
                <c:pt idx="23">
                  <c:v>0.034105708613747</c:v>
                </c:pt>
                <c:pt idx="24">
                  <c:v>0.0352405837598106</c:v>
                </c:pt>
                <c:pt idx="25">
                  <c:v>0.0471007287744664</c:v>
                </c:pt>
                <c:pt idx="26">
                  <c:v>0.0510893282059027</c:v>
                </c:pt>
                <c:pt idx="27">
                  <c:v>0.0592794200924224</c:v>
                </c:pt>
                <c:pt idx="28">
                  <c:v>0.0530358651378138</c:v>
                </c:pt>
                <c:pt idx="29">
                  <c:v>0.052501542363911</c:v>
                </c:pt>
                <c:pt idx="30">
                  <c:v>0.0595917425423011</c:v>
                </c:pt>
                <c:pt idx="31">
                  <c:v>0.0598075085656832</c:v>
                </c:pt>
                <c:pt idx="32">
                  <c:v>0.052202731276853</c:v>
                </c:pt>
                <c:pt idx="33">
                  <c:v>0.051455069945464</c:v>
                </c:pt>
                <c:pt idx="34">
                  <c:v>0.0496599014343726</c:v>
                </c:pt>
                <c:pt idx="35">
                  <c:v>0.0515748276853011</c:v>
                </c:pt>
                <c:pt idx="36">
                  <c:v>0.0497313420976108</c:v>
                </c:pt>
                <c:pt idx="37">
                  <c:v>0.053232032909592</c:v>
                </c:pt>
                <c:pt idx="38">
                  <c:v>0.0587235817524066</c:v>
                </c:pt>
                <c:pt idx="39">
                  <c:v>0.0563908632965016</c:v>
                </c:pt>
                <c:pt idx="40">
                  <c:v>0.0543868490213781</c:v>
                </c:pt>
                <c:pt idx="41">
                  <c:v>0.0545710022046601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04-4A0D-AFA7-C84CA76A4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EQR CAGR, Q1 2016 to Q2 2026 (stabilized): whole company vs per share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'CHARTS STAB'!$B$6</c:f>
              <c:strCache>
                <c:ptCount val="1"/>
                <c:pt idx="0">
                  <c:v>Whole company</c:v>
                </c:pt>
              </c:strCache>
            </c:strRef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'CHARTS STAB'!$A$7:$A$10</c:f>
              <c:strCache>
                <c:ptCount val="4"/>
                <c:pt idx="0">
                  <c:v>NOI</c:v>
                </c:pt>
                <c:pt idx="1">
                  <c:v>EBITDAre</c:v>
                </c:pt>
                <c:pt idx="2">
                  <c:v>FFO</c:v>
                </c:pt>
                <c:pt idx="3">
                  <c:v>AFFO</c:v>
                </c:pt>
              </c:strCache>
            </c:strRef>
          </c:cat>
          <c:val>
            <c:numRef>
              <c:f>'CHARTS STAB'!$B$7:$B$10</c:f>
              <c:numCache>
                <c:formatCode>0.0%</c:formatCode>
                <c:ptCount val="4"/>
                <c:pt idx="0">
                  <c:v>0.0194627820954065</c:v>
                </c:pt>
                <c:pt idx="1">
                  <c:v>0.0151136302717747</c:v>
                </c:pt>
                <c:pt idx="2">
                  <c:v>0.0771691414664135</c:v>
                </c:pt>
                <c:pt idx="3">
                  <c:v>0.0265668167046267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5F1-4564-86E4-74E5935C86C3}"/>
            </c:ext>
          </c:extLst>
        </c:ser>
        <c:ser>
          <c:idx val="1"/>
          <c:order val="1"/>
          <c:tx>
            <c:strRef>
              <c:f>'CHARTS STAB'!$C$6</c:f>
              <c:strCache>
                <c:ptCount val="1"/>
                <c:pt idx="0">
                  <c:v>Per stab. share</c:v>
                </c:pt>
              </c:strCache>
            </c:strRef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'CHARTS STAB'!$A$7:$A$10</c:f>
              <c:strCache>
                <c:ptCount val="4"/>
                <c:pt idx="0">
                  <c:v>NOI</c:v>
                </c:pt>
                <c:pt idx="1">
                  <c:v>EBITDAre</c:v>
                </c:pt>
                <c:pt idx="2">
                  <c:v>FFO</c:v>
                </c:pt>
                <c:pt idx="3">
                  <c:v>AFFO</c:v>
                </c:pt>
              </c:strCache>
            </c:strRef>
          </c:cat>
          <c:val>
            <c:numRef>
              <c:f>'CHARTS STAB'!$C$7:$C$10</c:f>
              <c:numCache>
                <c:formatCode>0.0%</c:formatCode>
                <c:ptCount val="4"/>
                <c:pt idx="0">
                  <c:v>0.0151413388735546</c:v>
                </c:pt>
                <c:pt idx="1">
                  <c:v>0.01081062285062</c:v>
                </c:pt>
                <c:pt idx="2">
                  <c:v>0.0726030843558141</c:v>
                </c:pt>
                <c:pt idx="3">
                  <c:v>0.0222152598947665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5F1-4564-86E4-74E5935C8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EQR: Stabilized CFO vs AFFO per Stabilized Share, Annual (delta bars)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CFO less AFFO ($/stab sh)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Data'!$B$131:$K$131</c:f>
              <c:numCache>
                <c:formatCode>0.00</c:formatCode>
                <c:ptCount val="10"/>
                <c:pt idx="0">
                  <c:v>0.282423825295716</c:v>
                </c:pt>
                <c:pt idx="1">
                  <c:v>0.596208095397335</c:v>
                </c:pt>
                <c:pt idx="2">
                  <c:v>0.669745330244077</c:v>
                </c:pt>
                <c:pt idx="3">
                  <c:v>0.645417312491929</c:v>
                </c:pt>
                <c:pt idx="4">
                  <c:v>0.324849611701161</c:v>
                </c:pt>
                <c:pt idx="5">
                  <c:v>0.576146368289249</c:v>
                </c:pt>
                <c:pt idx="6">
                  <c:v>0.655500902021384</c:v>
                </c:pt>
                <c:pt idx="7">
                  <c:v>0.702541908154776</c:v>
                </c:pt>
                <c:pt idx="8">
                  <c:v>0.564692463173085</c:v>
                </c:pt>
                <c:pt idx="9">
                  <c:v>0.733499461528934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131-4D3D-996C-78C6CF801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lineChart>
        <c:grouping val="standard"/>
        <c:varyColors val="1"/>
        <c:ser>
          <c:idx val="1"/>
          <c:order val="1"/>
          <c:tx>
            <c:v>CFO per stab share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Data'!$B$130:$K$130</c:f>
              <c:numCache>
                <c:formatCode>0.00</c:formatCode>
                <c:ptCount val="10"/>
                <c:pt idx="0">
                  <c:v>3.01791046717919</c:v>
                </c:pt>
                <c:pt idx="1">
                  <c:v>3.37130359637976</c:v>
                </c:pt>
                <c:pt idx="2">
                  <c:v>3.56597787755568</c:v>
                </c:pt>
                <c:pt idx="3">
                  <c:v>3.80304084517783</c:v>
                </c:pt>
                <c:pt idx="4">
                  <c:v>3.34014899288957</c:v>
                </c:pt>
                <c:pt idx="5">
                  <c:v>3.28553395257674</c:v>
                </c:pt>
                <c:pt idx="6">
                  <c:v>3.75302109207091</c:v>
                </c:pt>
                <c:pt idx="7">
                  <c:v>3.94589630727112</c:v>
                </c:pt>
                <c:pt idx="8">
                  <c:v>4.06668869284607</c:v>
                </c:pt>
                <c:pt idx="9">
                  <c:v>4.25547175205699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1-4D3D-996C-78C6CF801A0E}"/>
            </c:ext>
          </c:extLst>
        </c:ser>
        <c:ser>
          <c:idx val="2"/>
          <c:order val="2"/>
          <c:tx>
            <c:v>AFFO per stab share</c:v>
          </c:tx>
          <c:spPr>
            <a:ln>
              <a:solidFill>
                <a:srgbClr val="E651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E65100"/>
              </a:solidFill>
              <a:ln>
                <a:prstDash val="solid"/>
              </a:ln>
            </c:spPr>
          </c:marker>
          <c:val>
            <c:numRef>
              <c:f>'Quarterly Data'!$B$123:$K$123</c:f>
              <c:numCache>
                <c:formatCode>0.00</c:formatCode>
                <c:ptCount val="10"/>
                <c:pt idx="0">
                  <c:v>2.73548664188347</c:v>
                </c:pt>
                <c:pt idx="1">
                  <c:v>2.77509550098242</c:v>
                </c:pt>
                <c:pt idx="2">
                  <c:v>2.8962325473116</c:v>
                </c:pt>
                <c:pt idx="3">
                  <c:v>3.1576235326859</c:v>
                </c:pt>
                <c:pt idx="4">
                  <c:v>3.0152993811884</c:v>
                </c:pt>
                <c:pt idx="5">
                  <c:v>2.70938758428749</c:v>
                </c:pt>
                <c:pt idx="6">
                  <c:v>3.09752019004952</c:v>
                </c:pt>
                <c:pt idx="7">
                  <c:v>3.24335439911634</c:v>
                </c:pt>
                <c:pt idx="8">
                  <c:v>3.50199622967298</c:v>
                </c:pt>
                <c:pt idx="9">
                  <c:v>3.52197229052806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1-4D3D-996C-78C6CF801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\$0.0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EQR: Projects Under Development + Land Held for Development per Share, and as % of TEV, Year End (2016-2026)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Projects under development ($/share)</c:v>
          </c:tx>
          <c:spPr>
            <a:solidFill>
              <a:srgbClr val="1F4E79"/>
            </a:solidFill>
            <a:ln>
              <a:prstDash val="solid"/>
            </a:ln>
          </c:spPr>
          <c:invertIfNegative val="0"/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Data'!$B$175:$L$175</c:f>
              <c:numCache>
                <c:formatCode>\$0.00</c:formatCode>
                <c:ptCount val="11"/>
                <c:pt idx="0">
                  <c:v>1.67456773640791</c:v>
                </c:pt>
                <c:pt idx="1">
                  <c:v>0.428372903265417</c:v>
                </c:pt>
                <c:pt idx="2">
                  <c:v>0.285432901392871</c:v>
                </c:pt>
                <c:pt idx="3">
                  <c:v>0.471273906768757</c:v>
                </c:pt>
                <c:pt idx="4">
                  <c:v>1.06467267453905</c:v>
                </c:pt>
                <c:pt idx="5">
                  <c:v>0.0626168540314653</c:v>
                </c:pt>
                <c:pt idx="6">
                  <c:v>0.288952566136212</c:v>
                </c:pt>
                <c:pt idx="7">
                  <c:v>0.199645550605484</c:v>
                </c:pt>
                <c:pt idx="8">
                  <c:v>0.669292285029628</c:v>
                </c:pt>
                <c:pt idx="9">
                  <c:v>0.259759256605744</c:v>
                </c:pt>
                <c:pt idx="10">
                  <c:v>0.151794648143249</c:v>
                </c:pt>
              </c:numCache>
            </c:numRef>
          </c:val>
        </c:ser>
        <c:ser>
          <c:idx val="1"/>
          <c:order val="1"/>
          <c:tx>
            <c:v>Land held for development ($/share)</c:v>
          </c:tx>
          <c:spPr>
            <a:solidFill>
              <a:srgbClr val="BFBFBF"/>
            </a:solidFill>
            <a:ln>
              <a:prstDash val="solid"/>
            </a:ln>
          </c:spPr>
          <c:invertIfNegative val="0"/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Data'!$B$176:$L$176</c:f>
              <c:numCache>
                <c:formatCode>\$0.00</c:formatCode>
                <c:ptCount val="11"/>
                <c:pt idx="0">
                  <c:v>0.31226527410203</c:v>
                </c:pt>
                <c:pt idx="1">
                  <c:v>0.259210304229704</c:v>
                </c:pt>
                <c:pt idx="2">
                  <c:v>0.234560106858957</c:v>
                </c:pt>
                <c:pt idx="3">
                  <c:v>0.25087557946186</c:v>
                </c:pt>
                <c:pt idx="4">
                  <c:v>0.223145846281334</c:v>
                </c:pt>
                <c:pt idx="5">
                  <c:v>0.162288088627731</c:v>
                </c:pt>
                <c:pt idx="6">
                  <c:v>0.154958297088472</c:v>
                </c:pt>
                <c:pt idx="7">
                  <c:v>0.292422554131515</c:v>
                </c:pt>
                <c:pt idx="8">
                  <c:v>0.161480644163071</c:v>
                </c:pt>
                <c:pt idx="9">
                  <c:v>0.22302755516151</c:v>
                </c:pt>
                <c:pt idx="10">
                  <c:v>0.151810267019104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"/>
        <c:axId val="100"/>
      </c:barChart>
      <c:lineChart>
        <c:grouping val="standard"/>
        <c:varyColors val="0"/>
        <c:ser>
          <c:idx val="2"/>
          <c:order val="2"/>
          <c:tx>
            <c:v>Development + land as % of TEV (right axis)</c:v>
          </c:tx>
          <c:spPr>
            <a:ln w="28575">
              <a:solidFill>
                <a:srgbClr val="A31F34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A31F34"/>
              </a:solidFill>
              <a:ln>
                <a:solidFill>
                  <a:srgbClr val="A31F34"/>
                </a:solidFill>
                <a:prstDash val="solid"/>
              </a:ln>
            </c:spPr>
          </c:marker>
          <c:dLbls>
            <c:numFmt formatCode="0.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A31F34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Data'!$B$178:$L$178</c:f>
              <c:numCache>
                <c:formatCode>0.0%</c:formatCode>
                <c:ptCount val="11"/>
                <c:pt idx="0">
                  <c:v>0.0225577140377631</c:v>
                </c:pt>
                <c:pt idx="1">
                  <c:v>0.00787346610115838</c:v>
                </c:pt>
                <c:pt idx="2">
                  <c:v>0.00583527232905017</c:v>
                </c:pt>
                <c:pt idx="3">
                  <c:v>0.00691284679527884</c:v>
                </c:pt>
                <c:pt idx="4">
                  <c:v>0.0160559965633147</c:v>
                </c:pt>
                <c:pt idx="5">
                  <c:v>0.00200656930675926</c:v>
                </c:pt>
                <c:pt idx="6">
                  <c:v>0.00568432926736178</c:v>
                </c:pt>
                <c:pt idx="7">
                  <c:v>0.00613834920369503</c:v>
                </c:pt>
                <c:pt idx="8">
                  <c:v>0.00897409249158173</c:v>
                </c:pt>
                <c:pt idx="9">
                  <c:v>0.00573372890315428</c:v>
                </c:pt>
                <c:pt idx="10">
                  <c:v>0.00339295445938725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4.57"/>
          <c:min val="0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US" sz="900" b="0"/>
                  <a:t>$ per share (bars)</a:t>
                </a:r>
              </a:p>
            </c:rich>
          </c:tx>
          <c:overlay val="0"/>
        </c:title>
        <c:numFmt formatCode="\$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  <c:max val="0.0519"/>
          <c:min val="-0.0377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900" b="0">
                    <a:solidFill>
                      <a:srgbClr val="A31F34"/>
                    </a:solidFill>
                  </a:defRPr>
                </a:pPr>
                <a:r>
                  <a:rPr lang="en-US" sz="900" b="0">
                    <a:solidFill>
                      <a:srgbClr val="A31F34"/>
                    </a:solidFill>
                  </a:rPr>
                  <a:t>% of TEV (line)</a:t>
                </a:r>
              </a:p>
            </c:rich>
          </c:tx>
          <c:overlay val="0"/>
        </c:title>
        <c:numFmt formatCode="0%;;0%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0.xml"/><Relationship Id="rId2" Type="http://schemas.openxmlformats.org/officeDocument/2006/relationships/chart" Target="../charts/chart21.xml"/><Relationship Id="rId3" Type="http://schemas.openxmlformats.org/officeDocument/2006/relationships/chart" Target="../charts/chart22.xml"/><Relationship Id="rId4" Type="http://schemas.openxmlformats.org/officeDocument/2006/relationships/chart" Target="../charts/chart23.xml"/><Relationship Id="rId5" Type="http://schemas.openxmlformats.org/officeDocument/2006/relationships/chart" Target="../charts/chart24.xml"/><Relationship Id="rId6" Type="http://schemas.openxmlformats.org/officeDocument/2006/relationships/chart" Target="../charts/chart25.xml"/><Relationship Id="rId7" Type="http://schemas.openxmlformats.org/officeDocument/2006/relationships/chart" Target="../charts/chart26.xml"/><Relationship Id="rId8" Type="http://schemas.openxmlformats.org/officeDocument/2006/relationships/chart" Target="../charts/chart27.xml"/><Relationship Id="rId9" Type="http://schemas.openxmlformats.org/officeDocument/2006/relationships/chart" Target="../charts/chart28.xml"/><Relationship Id="rId10" Type="http://schemas.openxmlformats.org/officeDocument/2006/relationships/chart" Target="../charts/chart29.xml"/><Relationship Id="rId11" Type="http://schemas.openxmlformats.org/officeDocument/2006/relationships/chart" Target="../charts/chart30.xml"/><Relationship Id="rId12" Type="http://schemas.openxmlformats.org/officeDocument/2006/relationships/chart" Target="../charts/chart31.xml"/><Relationship Id="rId13" Type="http://schemas.openxmlformats.org/officeDocument/2006/relationships/chart" Target="../charts/chart32.xml"/><Relationship Id="rId14" Type="http://schemas.openxmlformats.org/officeDocument/2006/relationships/chart" Target="../charts/chart33.xml"/><Relationship Id="rId15" Type="http://schemas.openxmlformats.org/officeDocument/2006/relationships/chart" Target="../charts/chart34.xml"/><Relationship Id="rId16" Type="http://schemas.openxmlformats.org/officeDocument/2006/relationships/chart" Target="../charts/chart35.xml"/><Relationship Id="rId17" Type="http://schemas.openxmlformats.org/officeDocument/2006/relationships/chart" Target="../charts/chart36.xml"/><Relationship Id="rId18" Type="http://schemas.openxmlformats.org/officeDocument/2006/relationships/chart" Target="../charts/chart37.xml"/><Relationship Id="rId19" Type="http://schemas.openxmlformats.org/officeDocument/2006/relationships/chart" Target="../charts/chart38.xml"/><Relationship Id="rId20" Type="http://schemas.openxmlformats.org/officeDocument/2006/relationships/chart" Target="../charts/chart39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10</xdr:col>
      <xdr:colOff>367920</xdr:colOff>
      <xdr:row>50</xdr:row>
      <xdr:rowOff>174600</xdr:rowOff>
    </xdr:to>
    <xdr:graphicFrame>
      <xdr:nvGraphicFramePr>
        <xdr:cNvPr id="0" name="Chart 1"/>
        <xdr:cNvGraphicFramePr/>
      </xdr:nvGraphicFramePr>
      <xdr:xfrm>
        <a:off x="0" y="5524560"/>
        <a:ext cx="11998080" cy="4174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0</xdr:colOff>
      <xdr:row>55</xdr:row>
      <xdr:rowOff>0</xdr:rowOff>
    </xdr:from>
    <xdr:to>
      <xdr:col>23</xdr:col>
      <xdr:colOff>164880</xdr:colOff>
      <xdr:row>77</xdr:row>
      <xdr:rowOff>127080</xdr:rowOff>
    </xdr:to>
    <xdr:graphicFrame>
      <xdr:nvGraphicFramePr>
        <xdr:cNvPr id="1" name="Chart 2"/>
        <xdr:cNvGraphicFramePr/>
      </xdr:nvGraphicFramePr>
      <xdr:xfrm>
        <a:off x="13744440" y="1047744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55</xdr:row>
      <xdr:rowOff>0</xdr:rowOff>
    </xdr:from>
    <xdr:to>
      <xdr:col>10</xdr:col>
      <xdr:colOff>367920</xdr:colOff>
      <xdr:row>77</xdr:row>
      <xdr:rowOff>127080</xdr:rowOff>
    </xdr:to>
    <xdr:graphicFrame>
      <xdr:nvGraphicFramePr>
        <xdr:cNvPr id="2" name="Chart 3"/>
        <xdr:cNvGraphicFramePr/>
      </xdr:nvGraphicFramePr>
      <xdr:xfrm>
        <a:off x="0" y="1047744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12</xdr:col>
      <xdr:colOff>0</xdr:colOff>
      <xdr:row>81</xdr:row>
      <xdr:rowOff>0</xdr:rowOff>
    </xdr:from>
    <xdr:to>
      <xdr:col>23</xdr:col>
      <xdr:colOff>164880</xdr:colOff>
      <xdr:row>98</xdr:row>
      <xdr:rowOff>127440</xdr:rowOff>
    </xdr:to>
    <xdr:graphicFrame>
      <xdr:nvGraphicFramePr>
        <xdr:cNvPr id="3" name="Chart 4"/>
        <xdr:cNvGraphicFramePr/>
      </xdr:nvGraphicFramePr>
      <xdr:xfrm>
        <a:off x="13744440" y="15430680"/>
        <a:ext cx="11795040" cy="336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81</xdr:row>
      <xdr:rowOff>0</xdr:rowOff>
    </xdr:from>
    <xdr:to>
      <xdr:col>10</xdr:col>
      <xdr:colOff>367920</xdr:colOff>
      <xdr:row>98</xdr:row>
      <xdr:rowOff>127440</xdr:rowOff>
    </xdr:to>
    <xdr:graphicFrame>
      <xdr:nvGraphicFramePr>
        <xdr:cNvPr id="4" name="Chart 5"/>
        <xdr:cNvGraphicFramePr/>
      </xdr:nvGraphicFramePr>
      <xdr:xfrm>
        <a:off x="0" y="15430680"/>
        <a:ext cx="11998080" cy="336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0</xdr:colOff>
      <xdr:row>107</xdr:row>
      <xdr:rowOff>0</xdr:rowOff>
    </xdr:from>
    <xdr:to>
      <xdr:col>10</xdr:col>
      <xdr:colOff>367920</xdr:colOff>
      <xdr:row>129</xdr:row>
      <xdr:rowOff>127080</xdr:rowOff>
    </xdr:to>
    <xdr:graphicFrame>
      <xdr:nvGraphicFramePr>
        <xdr:cNvPr id="5" name="Chart 6"/>
        <xdr:cNvGraphicFramePr/>
      </xdr:nvGraphicFramePr>
      <xdr:xfrm>
        <a:off x="0" y="2038356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12</xdr:col>
      <xdr:colOff>0</xdr:colOff>
      <xdr:row>107</xdr:row>
      <xdr:rowOff>0</xdr:rowOff>
    </xdr:from>
    <xdr:to>
      <xdr:col>23</xdr:col>
      <xdr:colOff>164880</xdr:colOff>
      <xdr:row>129</xdr:row>
      <xdr:rowOff>127080</xdr:rowOff>
    </xdr:to>
    <xdr:graphicFrame>
      <xdr:nvGraphicFramePr>
        <xdr:cNvPr id="6" name="Chart 7"/>
        <xdr:cNvGraphicFramePr/>
      </xdr:nvGraphicFramePr>
      <xdr:xfrm>
        <a:off x="13744440" y="2038356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133</xdr:row>
      <xdr:rowOff>0</xdr:rowOff>
    </xdr:from>
    <xdr:to>
      <xdr:col>10</xdr:col>
      <xdr:colOff>367920</xdr:colOff>
      <xdr:row>155</xdr:row>
      <xdr:rowOff>127080</xdr:rowOff>
    </xdr:to>
    <xdr:graphicFrame>
      <xdr:nvGraphicFramePr>
        <xdr:cNvPr id="7" name="Chart 8"/>
        <xdr:cNvGraphicFramePr/>
      </xdr:nvGraphicFramePr>
      <xdr:xfrm>
        <a:off x="0" y="2533644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12</xdr:col>
      <xdr:colOff>0</xdr:colOff>
      <xdr:row>133</xdr:row>
      <xdr:rowOff>0</xdr:rowOff>
    </xdr:from>
    <xdr:to>
      <xdr:col>23</xdr:col>
      <xdr:colOff>164880</xdr:colOff>
      <xdr:row>155</xdr:row>
      <xdr:rowOff>127080</xdr:rowOff>
    </xdr:to>
    <xdr:graphicFrame>
      <xdr:nvGraphicFramePr>
        <xdr:cNvPr id="8" name="Chart 9"/>
        <xdr:cNvGraphicFramePr/>
      </xdr:nvGraphicFramePr>
      <xdr:xfrm>
        <a:off x="13744440" y="2533644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0</xdr:colOff>
      <xdr:row>159</xdr:row>
      <xdr:rowOff>0</xdr:rowOff>
    </xdr:from>
    <xdr:to>
      <xdr:col>10</xdr:col>
      <xdr:colOff>367920</xdr:colOff>
      <xdr:row>181</xdr:row>
      <xdr:rowOff>127440</xdr:rowOff>
    </xdr:to>
    <xdr:graphicFrame>
      <xdr:nvGraphicFramePr>
        <xdr:cNvPr id="9" name="Chart 10"/>
        <xdr:cNvGraphicFramePr/>
      </xdr:nvGraphicFramePr>
      <xdr:xfrm>
        <a:off x="0" y="3028968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12</xdr:col>
      <xdr:colOff>0</xdr:colOff>
      <xdr:row>159</xdr:row>
      <xdr:rowOff>0</xdr:rowOff>
    </xdr:from>
    <xdr:to>
      <xdr:col>23</xdr:col>
      <xdr:colOff>164880</xdr:colOff>
      <xdr:row>181</xdr:row>
      <xdr:rowOff>127440</xdr:rowOff>
    </xdr:to>
    <xdr:graphicFrame>
      <xdr:nvGraphicFramePr>
        <xdr:cNvPr id="10" name="Chart 11"/>
        <xdr:cNvGraphicFramePr/>
      </xdr:nvGraphicFramePr>
      <xdr:xfrm>
        <a:off x="13744440" y="3028968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0</xdr:colOff>
      <xdr:row>185</xdr:row>
      <xdr:rowOff>0</xdr:rowOff>
    </xdr:from>
    <xdr:to>
      <xdr:col>10</xdr:col>
      <xdr:colOff>367920</xdr:colOff>
      <xdr:row>207</xdr:row>
      <xdr:rowOff>127080</xdr:rowOff>
    </xdr:to>
    <xdr:graphicFrame>
      <xdr:nvGraphicFramePr>
        <xdr:cNvPr id="11" name="Chart 12"/>
        <xdr:cNvGraphicFramePr/>
      </xdr:nvGraphicFramePr>
      <xdr:xfrm>
        <a:off x="0" y="3524256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12</xdr:col>
      <xdr:colOff>0</xdr:colOff>
      <xdr:row>185</xdr:row>
      <xdr:rowOff>0</xdr:rowOff>
    </xdr:from>
    <xdr:to>
      <xdr:col>23</xdr:col>
      <xdr:colOff>164880</xdr:colOff>
      <xdr:row>207</xdr:row>
      <xdr:rowOff>127080</xdr:rowOff>
    </xdr:to>
    <xdr:graphicFrame>
      <xdr:nvGraphicFramePr>
        <xdr:cNvPr id="12" name="Chart 13"/>
        <xdr:cNvGraphicFramePr/>
      </xdr:nvGraphicFramePr>
      <xdr:xfrm>
        <a:off x="13744440" y="3524256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0</xdr:col>
      <xdr:colOff>0</xdr:colOff>
      <xdr:row>211</xdr:row>
      <xdr:rowOff>0</xdr:rowOff>
    </xdr:from>
    <xdr:to>
      <xdr:col>10</xdr:col>
      <xdr:colOff>367920</xdr:colOff>
      <xdr:row>233</xdr:row>
      <xdr:rowOff>127080</xdr:rowOff>
    </xdr:to>
    <xdr:graphicFrame>
      <xdr:nvGraphicFramePr>
        <xdr:cNvPr id="13" name="Chart 14"/>
        <xdr:cNvGraphicFramePr/>
      </xdr:nvGraphicFramePr>
      <xdr:xfrm>
        <a:off x="0" y="4019544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12</xdr:col>
      <xdr:colOff>0</xdr:colOff>
      <xdr:row>211</xdr:row>
      <xdr:rowOff>0</xdr:rowOff>
    </xdr:from>
    <xdr:to>
      <xdr:col>23</xdr:col>
      <xdr:colOff>164880</xdr:colOff>
      <xdr:row>233</xdr:row>
      <xdr:rowOff>127080</xdr:rowOff>
    </xdr:to>
    <xdr:graphicFrame>
      <xdr:nvGraphicFramePr>
        <xdr:cNvPr id="14" name="Chart 15"/>
        <xdr:cNvGraphicFramePr/>
      </xdr:nvGraphicFramePr>
      <xdr:xfrm>
        <a:off x="13744440" y="4019544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0</xdr:colOff>
      <xdr:row>237</xdr:row>
      <xdr:rowOff>0</xdr:rowOff>
    </xdr:from>
    <xdr:to>
      <xdr:col>10</xdr:col>
      <xdr:colOff>367920</xdr:colOff>
      <xdr:row>259</xdr:row>
      <xdr:rowOff>127440</xdr:rowOff>
    </xdr:to>
    <xdr:graphicFrame>
      <xdr:nvGraphicFramePr>
        <xdr:cNvPr id="15" name="Chart 16"/>
        <xdr:cNvGraphicFramePr/>
      </xdr:nvGraphicFramePr>
      <xdr:xfrm>
        <a:off x="0" y="4514868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12</xdr:col>
      <xdr:colOff>0</xdr:colOff>
      <xdr:row>237</xdr:row>
      <xdr:rowOff>0</xdr:rowOff>
    </xdr:from>
    <xdr:to>
      <xdr:col>23</xdr:col>
      <xdr:colOff>164880</xdr:colOff>
      <xdr:row>259</xdr:row>
      <xdr:rowOff>127440</xdr:rowOff>
    </xdr:to>
    <xdr:graphicFrame>
      <xdr:nvGraphicFramePr>
        <xdr:cNvPr id="16" name="Chart 17"/>
        <xdr:cNvGraphicFramePr/>
      </xdr:nvGraphicFramePr>
      <xdr:xfrm>
        <a:off x="13744440" y="4514868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0</xdr:colOff>
      <xdr:row>263</xdr:row>
      <xdr:rowOff>0</xdr:rowOff>
    </xdr:from>
    <xdr:to>
      <xdr:col>10</xdr:col>
      <xdr:colOff>367920</xdr:colOff>
      <xdr:row>285</xdr:row>
      <xdr:rowOff>127080</xdr:rowOff>
    </xdr:to>
    <xdr:graphicFrame>
      <xdr:nvGraphicFramePr>
        <xdr:cNvPr id="17" name="Chart 18"/>
        <xdr:cNvGraphicFramePr/>
      </xdr:nvGraphicFramePr>
      <xdr:xfrm>
        <a:off x="0" y="5010156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0</xdr:col>
      <xdr:colOff>0</xdr:colOff>
      <xdr:row>289</xdr:row>
      <xdr:rowOff>0</xdr:rowOff>
    </xdr:from>
    <xdr:to>
      <xdr:col>8</xdr:col>
      <xdr:colOff>563040</xdr:colOff>
      <xdr:row>313</xdr:row>
      <xdr:rowOff>106560</xdr:rowOff>
    </xdr:to>
    <xdr:graphicFrame>
      <xdr:nvGraphicFramePr>
        <xdr:cNvPr id="18" name="Chart 19"/>
        <xdr:cNvGraphicFramePr/>
      </xdr:nvGraphicFramePr>
      <xdr:xfrm>
        <a:off x="0" y="55054440"/>
        <a:ext cx="10078560" cy="467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10</xdr:col>
      <xdr:colOff>367920</xdr:colOff>
      <xdr:row>50</xdr:row>
      <xdr:rowOff>174600</xdr:rowOff>
    </xdr:to>
    <xdr:graphicFrame>
      <xdr:nvGraphicFramePr>
        <xdr:cNvPr id="19" name="Chart 1"/>
        <xdr:cNvGraphicFramePr/>
      </xdr:nvGraphicFramePr>
      <xdr:xfrm>
        <a:off x="0" y="5524560"/>
        <a:ext cx="11998080" cy="4174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0</xdr:colOff>
      <xdr:row>55</xdr:row>
      <xdr:rowOff>0</xdr:rowOff>
    </xdr:from>
    <xdr:to>
      <xdr:col>23</xdr:col>
      <xdr:colOff>164880</xdr:colOff>
      <xdr:row>77</xdr:row>
      <xdr:rowOff>127080</xdr:rowOff>
    </xdr:to>
    <xdr:graphicFrame>
      <xdr:nvGraphicFramePr>
        <xdr:cNvPr id="20" name="Chart 2"/>
        <xdr:cNvGraphicFramePr/>
      </xdr:nvGraphicFramePr>
      <xdr:xfrm>
        <a:off x="13744440" y="1047744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55</xdr:row>
      <xdr:rowOff>0</xdr:rowOff>
    </xdr:from>
    <xdr:to>
      <xdr:col>10</xdr:col>
      <xdr:colOff>367920</xdr:colOff>
      <xdr:row>77</xdr:row>
      <xdr:rowOff>127080</xdr:rowOff>
    </xdr:to>
    <xdr:graphicFrame>
      <xdr:nvGraphicFramePr>
        <xdr:cNvPr id="21" name="Chart 3"/>
        <xdr:cNvGraphicFramePr/>
      </xdr:nvGraphicFramePr>
      <xdr:xfrm>
        <a:off x="0" y="1047744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12</xdr:col>
      <xdr:colOff>0</xdr:colOff>
      <xdr:row>81</xdr:row>
      <xdr:rowOff>0</xdr:rowOff>
    </xdr:from>
    <xdr:to>
      <xdr:col>23</xdr:col>
      <xdr:colOff>164880</xdr:colOff>
      <xdr:row>98</xdr:row>
      <xdr:rowOff>127440</xdr:rowOff>
    </xdr:to>
    <xdr:graphicFrame>
      <xdr:nvGraphicFramePr>
        <xdr:cNvPr id="22" name="Chart 4"/>
        <xdr:cNvGraphicFramePr/>
      </xdr:nvGraphicFramePr>
      <xdr:xfrm>
        <a:off x="13744440" y="15430680"/>
        <a:ext cx="11795040" cy="336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81</xdr:row>
      <xdr:rowOff>0</xdr:rowOff>
    </xdr:from>
    <xdr:to>
      <xdr:col>10</xdr:col>
      <xdr:colOff>367920</xdr:colOff>
      <xdr:row>98</xdr:row>
      <xdr:rowOff>127440</xdr:rowOff>
    </xdr:to>
    <xdr:graphicFrame>
      <xdr:nvGraphicFramePr>
        <xdr:cNvPr id="23" name="Chart 5"/>
        <xdr:cNvGraphicFramePr/>
      </xdr:nvGraphicFramePr>
      <xdr:xfrm>
        <a:off x="0" y="15430680"/>
        <a:ext cx="11998080" cy="336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0</xdr:colOff>
      <xdr:row>107</xdr:row>
      <xdr:rowOff>0</xdr:rowOff>
    </xdr:from>
    <xdr:to>
      <xdr:col>10</xdr:col>
      <xdr:colOff>367920</xdr:colOff>
      <xdr:row>129</xdr:row>
      <xdr:rowOff>127080</xdr:rowOff>
    </xdr:to>
    <xdr:graphicFrame>
      <xdr:nvGraphicFramePr>
        <xdr:cNvPr id="24" name="Chart 6"/>
        <xdr:cNvGraphicFramePr/>
      </xdr:nvGraphicFramePr>
      <xdr:xfrm>
        <a:off x="0" y="2038356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12</xdr:col>
      <xdr:colOff>0</xdr:colOff>
      <xdr:row>107</xdr:row>
      <xdr:rowOff>0</xdr:rowOff>
    </xdr:from>
    <xdr:to>
      <xdr:col>23</xdr:col>
      <xdr:colOff>164880</xdr:colOff>
      <xdr:row>129</xdr:row>
      <xdr:rowOff>127080</xdr:rowOff>
    </xdr:to>
    <xdr:graphicFrame>
      <xdr:nvGraphicFramePr>
        <xdr:cNvPr id="25" name="Chart 7"/>
        <xdr:cNvGraphicFramePr/>
      </xdr:nvGraphicFramePr>
      <xdr:xfrm>
        <a:off x="13744440" y="2038356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133</xdr:row>
      <xdr:rowOff>0</xdr:rowOff>
    </xdr:from>
    <xdr:to>
      <xdr:col>10</xdr:col>
      <xdr:colOff>367920</xdr:colOff>
      <xdr:row>155</xdr:row>
      <xdr:rowOff>127080</xdr:rowOff>
    </xdr:to>
    <xdr:graphicFrame>
      <xdr:nvGraphicFramePr>
        <xdr:cNvPr id="26" name="Chart 8"/>
        <xdr:cNvGraphicFramePr/>
      </xdr:nvGraphicFramePr>
      <xdr:xfrm>
        <a:off x="0" y="2533644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12</xdr:col>
      <xdr:colOff>0</xdr:colOff>
      <xdr:row>133</xdr:row>
      <xdr:rowOff>0</xdr:rowOff>
    </xdr:from>
    <xdr:to>
      <xdr:col>23</xdr:col>
      <xdr:colOff>164880</xdr:colOff>
      <xdr:row>155</xdr:row>
      <xdr:rowOff>127080</xdr:rowOff>
    </xdr:to>
    <xdr:graphicFrame>
      <xdr:nvGraphicFramePr>
        <xdr:cNvPr id="27" name="Chart 9"/>
        <xdr:cNvGraphicFramePr/>
      </xdr:nvGraphicFramePr>
      <xdr:xfrm>
        <a:off x="13744440" y="2533644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0</xdr:colOff>
      <xdr:row>159</xdr:row>
      <xdr:rowOff>0</xdr:rowOff>
    </xdr:from>
    <xdr:to>
      <xdr:col>10</xdr:col>
      <xdr:colOff>367920</xdr:colOff>
      <xdr:row>181</xdr:row>
      <xdr:rowOff>127440</xdr:rowOff>
    </xdr:to>
    <xdr:graphicFrame>
      <xdr:nvGraphicFramePr>
        <xdr:cNvPr id="28" name="Chart 10"/>
        <xdr:cNvGraphicFramePr/>
      </xdr:nvGraphicFramePr>
      <xdr:xfrm>
        <a:off x="0" y="3028968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12</xdr:col>
      <xdr:colOff>0</xdr:colOff>
      <xdr:row>159</xdr:row>
      <xdr:rowOff>0</xdr:rowOff>
    </xdr:from>
    <xdr:to>
      <xdr:col>23</xdr:col>
      <xdr:colOff>164880</xdr:colOff>
      <xdr:row>181</xdr:row>
      <xdr:rowOff>127440</xdr:rowOff>
    </xdr:to>
    <xdr:graphicFrame>
      <xdr:nvGraphicFramePr>
        <xdr:cNvPr id="29" name="Chart 11"/>
        <xdr:cNvGraphicFramePr/>
      </xdr:nvGraphicFramePr>
      <xdr:xfrm>
        <a:off x="13744440" y="3028968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0</xdr:colOff>
      <xdr:row>185</xdr:row>
      <xdr:rowOff>0</xdr:rowOff>
    </xdr:from>
    <xdr:to>
      <xdr:col>10</xdr:col>
      <xdr:colOff>367920</xdr:colOff>
      <xdr:row>207</xdr:row>
      <xdr:rowOff>127080</xdr:rowOff>
    </xdr:to>
    <xdr:graphicFrame>
      <xdr:nvGraphicFramePr>
        <xdr:cNvPr id="30" name="Chart 12"/>
        <xdr:cNvGraphicFramePr/>
      </xdr:nvGraphicFramePr>
      <xdr:xfrm>
        <a:off x="0" y="3524256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12</xdr:col>
      <xdr:colOff>0</xdr:colOff>
      <xdr:row>185</xdr:row>
      <xdr:rowOff>0</xdr:rowOff>
    </xdr:from>
    <xdr:to>
      <xdr:col>23</xdr:col>
      <xdr:colOff>164880</xdr:colOff>
      <xdr:row>207</xdr:row>
      <xdr:rowOff>127080</xdr:rowOff>
    </xdr:to>
    <xdr:graphicFrame>
      <xdr:nvGraphicFramePr>
        <xdr:cNvPr id="31" name="Chart 13"/>
        <xdr:cNvGraphicFramePr/>
      </xdr:nvGraphicFramePr>
      <xdr:xfrm>
        <a:off x="13744440" y="3524256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0</xdr:col>
      <xdr:colOff>0</xdr:colOff>
      <xdr:row>211</xdr:row>
      <xdr:rowOff>0</xdr:rowOff>
    </xdr:from>
    <xdr:to>
      <xdr:col>10</xdr:col>
      <xdr:colOff>367920</xdr:colOff>
      <xdr:row>233</xdr:row>
      <xdr:rowOff>127080</xdr:rowOff>
    </xdr:to>
    <xdr:graphicFrame>
      <xdr:nvGraphicFramePr>
        <xdr:cNvPr id="32" name="Chart 14"/>
        <xdr:cNvGraphicFramePr/>
      </xdr:nvGraphicFramePr>
      <xdr:xfrm>
        <a:off x="0" y="4019544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12</xdr:col>
      <xdr:colOff>0</xdr:colOff>
      <xdr:row>211</xdr:row>
      <xdr:rowOff>0</xdr:rowOff>
    </xdr:from>
    <xdr:to>
      <xdr:col>23</xdr:col>
      <xdr:colOff>164880</xdr:colOff>
      <xdr:row>233</xdr:row>
      <xdr:rowOff>127080</xdr:rowOff>
    </xdr:to>
    <xdr:graphicFrame>
      <xdr:nvGraphicFramePr>
        <xdr:cNvPr id="33" name="Chart 15"/>
        <xdr:cNvGraphicFramePr/>
      </xdr:nvGraphicFramePr>
      <xdr:xfrm>
        <a:off x="13744440" y="4019544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0</xdr:colOff>
      <xdr:row>237</xdr:row>
      <xdr:rowOff>0</xdr:rowOff>
    </xdr:from>
    <xdr:to>
      <xdr:col>10</xdr:col>
      <xdr:colOff>367920</xdr:colOff>
      <xdr:row>259</xdr:row>
      <xdr:rowOff>127440</xdr:rowOff>
    </xdr:to>
    <xdr:graphicFrame>
      <xdr:nvGraphicFramePr>
        <xdr:cNvPr id="34" name="Chart 16"/>
        <xdr:cNvGraphicFramePr/>
      </xdr:nvGraphicFramePr>
      <xdr:xfrm>
        <a:off x="0" y="4514868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12</xdr:col>
      <xdr:colOff>0</xdr:colOff>
      <xdr:row>237</xdr:row>
      <xdr:rowOff>0</xdr:rowOff>
    </xdr:from>
    <xdr:to>
      <xdr:col>23</xdr:col>
      <xdr:colOff>164880</xdr:colOff>
      <xdr:row>259</xdr:row>
      <xdr:rowOff>127440</xdr:rowOff>
    </xdr:to>
    <xdr:graphicFrame>
      <xdr:nvGraphicFramePr>
        <xdr:cNvPr id="35" name="Chart 17"/>
        <xdr:cNvGraphicFramePr/>
      </xdr:nvGraphicFramePr>
      <xdr:xfrm>
        <a:off x="13744440" y="4514868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0</xdr:colOff>
      <xdr:row>263</xdr:row>
      <xdr:rowOff>0</xdr:rowOff>
    </xdr:from>
    <xdr:to>
      <xdr:col>10</xdr:col>
      <xdr:colOff>367920</xdr:colOff>
      <xdr:row>285</xdr:row>
      <xdr:rowOff>127080</xdr:rowOff>
    </xdr:to>
    <xdr:graphicFrame>
      <xdr:nvGraphicFramePr>
        <xdr:cNvPr id="36" name="Chart 18"/>
        <xdr:cNvGraphicFramePr/>
      </xdr:nvGraphicFramePr>
      <xdr:xfrm>
        <a:off x="0" y="50101560"/>
        <a:ext cx="1199808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12</xdr:col>
      <xdr:colOff>0</xdr:colOff>
      <xdr:row>263</xdr:row>
      <xdr:rowOff>0</xdr:rowOff>
    </xdr:from>
    <xdr:to>
      <xdr:col>23</xdr:col>
      <xdr:colOff>164880</xdr:colOff>
      <xdr:row>285</xdr:row>
      <xdr:rowOff>127080</xdr:rowOff>
    </xdr:to>
    <xdr:graphicFrame>
      <xdr:nvGraphicFramePr>
        <xdr:cNvPr id="37" name="Chart 19"/>
        <xdr:cNvGraphicFramePr/>
      </xdr:nvGraphicFramePr>
      <xdr:xfrm>
        <a:off x="13744440" y="50101560"/>
        <a:ext cx="11795040" cy="431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oneCell">
    <xdr:from>
      <xdr:col>0</xdr:col>
      <xdr:colOff>0</xdr:colOff>
      <xdr:row>289</xdr:row>
      <xdr:rowOff>0</xdr:rowOff>
    </xdr:from>
    <xdr:to>
      <xdr:col>8</xdr:col>
      <xdr:colOff>563040</xdr:colOff>
      <xdr:row>313</xdr:row>
      <xdr:rowOff>106560</xdr:rowOff>
    </xdr:to>
    <xdr:graphicFrame>
      <xdr:nvGraphicFramePr>
        <xdr:cNvPr id="38" name="Chart 20"/>
        <xdr:cNvGraphicFramePr/>
      </xdr:nvGraphicFramePr>
      <xdr:xfrm>
        <a:off x="0" y="55054440"/>
        <a:ext cx="10078560" cy="467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2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E31" activeCellId="0" sqref="E3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95"/>
    <col collapsed="false" customWidth="true" hidden="false" outlineLevel="0" max="7" min="3" style="1" width="28"/>
  </cols>
  <sheetData>
    <row r="1" customFormat="false" ht="15" hidden="false" customHeight="true" outlineLevel="0" collapsed="false">
      <c r="A1" s="2" t="s">
        <v>0</v>
      </c>
    </row>
    <row r="3" customFormat="false" ht="1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customFormat="false" ht="15" hidden="false" customHeight="true" outlineLevel="0" collapsed="false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</row>
    <row r="5" customFormat="false" ht="15" hidden="false" customHeight="true" outlineLevel="0" collapsed="false">
      <c r="A5" s="4" t="s">
        <v>8</v>
      </c>
      <c r="B5" s="4" t="s">
        <v>15</v>
      </c>
      <c r="C5" s="4" t="s">
        <v>10</v>
      </c>
      <c r="D5" s="4" t="s">
        <v>11</v>
      </c>
      <c r="E5" s="4" t="s">
        <v>16</v>
      </c>
      <c r="F5" s="4" t="s">
        <v>13</v>
      </c>
      <c r="G5" s="4" t="s">
        <v>14</v>
      </c>
    </row>
    <row r="6" customFormat="false" ht="15" hidden="false" customHeight="true" outlineLevel="0" collapsed="false">
      <c r="A6" s="4" t="s">
        <v>8</v>
      </c>
      <c r="B6" s="4" t="s">
        <v>17</v>
      </c>
      <c r="C6" s="4" t="s">
        <v>10</v>
      </c>
      <c r="D6" s="4" t="s">
        <v>11</v>
      </c>
      <c r="E6" s="4" t="s">
        <v>18</v>
      </c>
      <c r="F6" s="4" t="s">
        <v>13</v>
      </c>
      <c r="G6" s="4" t="s">
        <v>14</v>
      </c>
    </row>
    <row r="7" customFormat="false" ht="15" hidden="false" customHeight="true" outlineLevel="0" collapsed="false">
      <c r="A7" s="4" t="s">
        <v>8</v>
      </c>
      <c r="B7" s="4" t="s">
        <v>19</v>
      </c>
      <c r="C7" s="4" t="s">
        <v>10</v>
      </c>
      <c r="D7" s="4" t="s">
        <v>11</v>
      </c>
      <c r="E7" s="4" t="s">
        <v>20</v>
      </c>
      <c r="F7" s="4" t="s">
        <v>13</v>
      </c>
      <c r="G7" s="4" t="s">
        <v>14</v>
      </c>
    </row>
    <row r="8" customFormat="false" ht="15" hidden="false" customHeight="true" outlineLevel="0" collapsed="false">
      <c r="A8" s="4" t="s">
        <v>8</v>
      </c>
      <c r="B8" s="4" t="s">
        <v>21</v>
      </c>
      <c r="C8" s="4" t="s">
        <v>10</v>
      </c>
      <c r="D8" s="4" t="s">
        <v>11</v>
      </c>
      <c r="E8" s="4" t="s">
        <v>22</v>
      </c>
      <c r="F8" s="4" t="s">
        <v>13</v>
      </c>
      <c r="G8" s="4" t="s">
        <v>14</v>
      </c>
    </row>
    <row r="9" customFormat="false" ht="15" hidden="false" customHeight="true" outlineLevel="0" collapsed="false">
      <c r="A9" s="4" t="s">
        <v>8</v>
      </c>
      <c r="B9" s="4" t="s">
        <v>23</v>
      </c>
      <c r="C9" s="4" t="s">
        <v>10</v>
      </c>
      <c r="D9" s="4" t="s">
        <v>11</v>
      </c>
      <c r="E9" s="4" t="s">
        <v>24</v>
      </c>
      <c r="F9" s="4" t="s">
        <v>13</v>
      </c>
      <c r="G9" s="4" t="s">
        <v>14</v>
      </c>
    </row>
    <row r="10" customFormat="false" ht="15" hidden="false" customHeight="true" outlineLevel="0" collapsed="false">
      <c r="A10" s="4" t="s">
        <v>8</v>
      </c>
      <c r="B10" s="4" t="s">
        <v>25</v>
      </c>
      <c r="C10" s="4" t="s">
        <v>10</v>
      </c>
      <c r="D10" s="4" t="s">
        <v>11</v>
      </c>
      <c r="E10" s="4" t="s">
        <v>26</v>
      </c>
      <c r="F10" s="4" t="s">
        <v>13</v>
      </c>
      <c r="G10" s="4" t="s">
        <v>14</v>
      </c>
    </row>
    <row r="11" customFormat="false" ht="15" hidden="false" customHeight="true" outlineLevel="0" collapsed="false">
      <c r="A11" s="4" t="s">
        <v>8</v>
      </c>
      <c r="B11" s="4" t="s">
        <v>27</v>
      </c>
      <c r="C11" s="4" t="s">
        <v>10</v>
      </c>
      <c r="D11" s="4" t="s">
        <v>11</v>
      </c>
      <c r="E11" s="4" t="s">
        <v>28</v>
      </c>
      <c r="F11" s="4" t="s">
        <v>13</v>
      </c>
      <c r="G11" s="4" t="s">
        <v>14</v>
      </c>
    </row>
    <row r="12" customFormat="false" ht="15" hidden="false" customHeight="true" outlineLevel="0" collapsed="false">
      <c r="A12" s="4" t="s">
        <v>8</v>
      </c>
      <c r="B12" s="4" t="s">
        <v>29</v>
      </c>
      <c r="C12" s="4" t="s">
        <v>10</v>
      </c>
      <c r="D12" s="4" t="s">
        <v>11</v>
      </c>
      <c r="E12" s="4" t="s">
        <v>30</v>
      </c>
      <c r="F12" s="4" t="s">
        <v>13</v>
      </c>
      <c r="G12" s="4" t="s">
        <v>14</v>
      </c>
    </row>
    <row r="13" customFormat="false" ht="15" hidden="false" customHeight="true" outlineLevel="0" collapsed="false">
      <c r="A13" s="4" t="s">
        <v>8</v>
      </c>
      <c r="B13" s="4" t="s">
        <v>31</v>
      </c>
      <c r="C13" s="4" t="s">
        <v>10</v>
      </c>
      <c r="D13" s="4" t="s">
        <v>11</v>
      </c>
      <c r="E13" s="4" t="s">
        <v>32</v>
      </c>
      <c r="F13" s="4" t="s">
        <v>13</v>
      </c>
      <c r="G13" s="4" t="s">
        <v>14</v>
      </c>
    </row>
    <row r="14" customFormat="false" ht="15" hidden="false" customHeight="true" outlineLevel="0" collapsed="false">
      <c r="A14" s="4" t="s">
        <v>8</v>
      </c>
      <c r="B14" s="4" t="s">
        <v>33</v>
      </c>
      <c r="C14" s="4" t="s">
        <v>10</v>
      </c>
      <c r="D14" s="4" t="s">
        <v>11</v>
      </c>
      <c r="E14" s="4" t="s">
        <v>34</v>
      </c>
      <c r="F14" s="4" t="s">
        <v>13</v>
      </c>
      <c r="G14" s="4" t="s">
        <v>14</v>
      </c>
    </row>
    <row r="15" customFormat="false" ht="15" hidden="false" customHeight="true" outlineLevel="0" collapsed="false">
      <c r="A15" s="4" t="s">
        <v>8</v>
      </c>
      <c r="B15" s="4" t="s">
        <v>35</v>
      </c>
      <c r="C15" s="4" t="s">
        <v>10</v>
      </c>
      <c r="D15" s="4" t="s">
        <v>11</v>
      </c>
      <c r="E15" s="4" t="s">
        <v>36</v>
      </c>
      <c r="F15" s="4" t="s">
        <v>13</v>
      </c>
      <c r="G15" s="4" t="s">
        <v>14</v>
      </c>
    </row>
    <row r="16" customFormat="false" ht="15" hidden="false" customHeight="true" outlineLevel="0" collapsed="false">
      <c r="A16" s="4" t="s">
        <v>8</v>
      </c>
      <c r="B16" s="4" t="s">
        <v>37</v>
      </c>
      <c r="C16" s="4" t="s">
        <v>10</v>
      </c>
      <c r="D16" s="4" t="s">
        <v>11</v>
      </c>
      <c r="E16" s="4" t="s">
        <v>38</v>
      </c>
      <c r="F16" s="4" t="s">
        <v>13</v>
      </c>
      <c r="G16" s="4" t="s">
        <v>14</v>
      </c>
    </row>
    <row r="17" customFormat="false" ht="15" hidden="false" customHeight="true" outlineLevel="0" collapsed="false">
      <c r="A17" s="4" t="s">
        <v>8</v>
      </c>
      <c r="B17" s="4" t="s">
        <v>39</v>
      </c>
      <c r="C17" s="4" t="s">
        <v>10</v>
      </c>
      <c r="D17" s="4" t="s">
        <v>11</v>
      </c>
      <c r="E17" s="4" t="s">
        <v>40</v>
      </c>
      <c r="F17" s="4" t="s">
        <v>13</v>
      </c>
      <c r="G17" s="4" t="s">
        <v>14</v>
      </c>
    </row>
    <row r="18" customFormat="false" ht="15" hidden="false" customHeight="true" outlineLevel="0" collapsed="false">
      <c r="A18" s="4" t="s">
        <v>8</v>
      </c>
      <c r="B18" s="4" t="s">
        <v>41</v>
      </c>
      <c r="C18" s="4" t="s">
        <v>10</v>
      </c>
      <c r="D18" s="4" t="s">
        <v>11</v>
      </c>
      <c r="E18" s="4" t="s">
        <v>42</v>
      </c>
      <c r="F18" s="4" t="s">
        <v>13</v>
      </c>
      <c r="G18" s="4" t="s">
        <v>14</v>
      </c>
    </row>
    <row r="19" customFormat="false" ht="15" hidden="false" customHeight="true" outlineLevel="0" collapsed="false">
      <c r="A19" s="4" t="s">
        <v>8</v>
      </c>
      <c r="B19" s="4" t="s">
        <v>43</v>
      </c>
      <c r="C19" s="4" t="s">
        <v>10</v>
      </c>
      <c r="D19" s="4" t="s">
        <v>11</v>
      </c>
      <c r="E19" s="4" t="s">
        <v>44</v>
      </c>
      <c r="F19" s="4" t="s">
        <v>13</v>
      </c>
      <c r="G19" s="4" t="s">
        <v>14</v>
      </c>
    </row>
    <row r="20" customFormat="false" ht="15" hidden="false" customHeight="true" outlineLevel="0" collapsed="false">
      <c r="A20" s="4" t="s">
        <v>8</v>
      </c>
      <c r="B20" s="4" t="s">
        <v>45</v>
      </c>
      <c r="C20" s="4" t="s">
        <v>10</v>
      </c>
      <c r="D20" s="4" t="s">
        <v>11</v>
      </c>
      <c r="E20" s="4" t="s">
        <v>46</v>
      </c>
      <c r="F20" s="4" t="s">
        <v>13</v>
      </c>
      <c r="G20" s="4" t="s">
        <v>14</v>
      </c>
    </row>
    <row r="21" customFormat="false" ht="15" hidden="false" customHeight="true" outlineLevel="0" collapsed="false">
      <c r="A21" s="4" t="s">
        <v>8</v>
      </c>
      <c r="B21" s="4" t="s">
        <v>47</v>
      </c>
      <c r="C21" s="4" t="s">
        <v>10</v>
      </c>
      <c r="D21" s="4" t="s">
        <v>11</v>
      </c>
      <c r="E21" s="4" t="s">
        <v>48</v>
      </c>
      <c r="F21" s="4" t="s">
        <v>13</v>
      </c>
      <c r="G21" s="4" t="s">
        <v>14</v>
      </c>
    </row>
    <row r="22" customFormat="false" ht="15" hidden="false" customHeight="true" outlineLevel="0" collapsed="false">
      <c r="A22" s="4" t="s">
        <v>8</v>
      </c>
      <c r="B22" s="4" t="s">
        <v>49</v>
      </c>
      <c r="C22" s="4" t="s">
        <v>10</v>
      </c>
      <c r="D22" s="4" t="s">
        <v>11</v>
      </c>
      <c r="E22" s="4" t="s">
        <v>50</v>
      </c>
      <c r="F22" s="4" t="s">
        <v>13</v>
      </c>
      <c r="G22" s="4" t="s">
        <v>14</v>
      </c>
    </row>
    <row r="23" customFormat="false" ht="15" hidden="false" customHeight="true" outlineLevel="0" collapsed="false">
      <c r="A23" s="4" t="s">
        <v>8</v>
      </c>
      <c r="B23" s="4" t="s">
        <v>51</v>
      </c>
      <c r="C23" s="4" t="s">
        <v>10</v>
      </c>
      <c r="D23" s="4" t="s">
        <v>11</v>
      </c>
      <c r="E23" s="4" t="s">
        <v>52</v>
      </c>
      <c r="F23" s="4" t="s">
        <v>13</v>
      </c>
      <c r="G23" s="4" t="s">
        <v>14</v>
      </c>
    </row>
    <row r="24" customFormat="false" ht="15" hidden="false" customHeight="true" outlineLevel="0" collapsed="false">
      <c r="A24" s="4" t="s">
        <v>8</v>
      </c>
      <c r="B24" s="4" t="s">
        <v>53</v>
      </c>
      <c r="C24" s="4" t="s">
        <v>10</v>
      </c>
      <c r="D24" s="4" t="s">
        <v>11</v>
      </c>
      <c r="E24" s="4" t="s">
        <v>54</v>
      </c>
      <c r="F24" s="4" t="s">
        <v>55</v>
      </c>
      <c r="G24" s="4" t="s">
        <v>14</v>
      </c>
    </row>
    <row r="25" customFormat="false" ht="15" hidden="false" customHeight="true" outlineLevel="0" collapsed="false">
      <c r="A25" s="4" t="s">
        <v>8</v>
      </c>
      <c r="B25" s="4" t="s">
        <v>56</v>
      </c>
      <c r="C25" s="4" t="s">
        <v>10</v>
      </c>
      <c r="D25" s="4" t="s">
        <v>11</v>
      </c>
      <c r="E25" s="4" t="s">
        <v>57</v>
      </c>
      <c r="F25" s="4" t="s">
        <v>55</v>
      </c>
      <c r="G25" s="4" t="s">
        <v>14</v>
      </c>
    </row>
    <row r="26" customFormat="false" ht="15" hidden="false" customHeight="true" outlineLevel="0" collapsed="false">
      <c r="A26" s="4" t="s">
        <v>8</v>
      </c>
      <c r="B26" s="4" t="s">
        <v>58</v>
      </c>
      <c r="C26" s="4" t="s">
        <v>10</v>
      </c>
      <c r="D26" s="4" t="s">
        <v>11</v>
      </c>
      <c r="E26" s="4" t="s">
        <v>59</v>
      </c>
      <c r="F26" s="4" t="s">
        <v>60</v>
      </c>
      <c r="G26" s="4" t="s">
        <v>14</v>
      </c>
    </row>
    <row r="27" customFormat="false" ht="15" hidden="false" customHeight="true" outlineLevel="0" collapsed="false">
      <c r="A27" s="4" t="s">
        <v>61</v>
      </c>
      <c r="B27" s="4" t="s">
        <v>62</v>
      </c>
      <c r="C27" s="4" t="s">
        <v>63</v>
      </c>
      <c r="D27" s="4" t="s">
        <v>64</v>
      </c>
      <c r="E27" s="4" t="s">
        <v>65</v>
      </c>
      <c r="F27" s="4" t="s">
        <v>66</v>
      </c>
      <c r="G27" s="4" t="s">
        <v>14</v>
      </c>
    </row>
    <row r="28" customFormat="false" ht="15" hidden="false" customHeight="true" outlineLevel="0" collapsed="false">
      <c r="A28" s="4"/>
      <c r="B28" s="4"/>
      <c r="C28" s="4"/>
      <c r="D28" s="4"/>
      <c r="E28" s="4"/>
      <c r="F28" s="4"/>
      <c r="G28" s="4"/>
    </row>
    <row r="29" customFormat="false" ht="15" hidden="false" customHeight="true" outlineLevel="0" collapsed="false">
      <c r="A29" s="1" t="s">
        <v>67</v>
      </c>
    </row>
    <row r="30" customFormat="false" ht="15" hidden="false" customHeight="true" outlineLevel="0" collapsed="false">
      <c r="A30" s="3" t="s">
        <v>67</v>
      </c>
      <c r="B30" s="1" t="s">
        <v>68</v>
      </c>
    </row>
    <row r="31" customFormat="false" ht="23.25" hidden="false" customHeight="true" outlineLevel="0" collapsed="false">
      <c r="A31" s="4" t="s">
        <v>67</v>
      </c>
      <c r="B31" s="5" t="s">
        <v>69</v>
      </c>
    </row>
    <row r="32" customFormat="false" ht="57" hidden="false" customHeight="true" outlineLevel="0" collapsed="false">
      <c r="A32" s="4" t="s">
        <v>67</v>
      </c>
      <c r="B32" s="5" t="s">
        <v>70</v>
      </c>
    </row>
    <row r="33" customFormat="false" ht="68.25" hidden="false" customHeight="true" outlineLevel="0" collapsed="false">
      <c r="A33" s="4" t="s">
        <v>67</v>
      </c>
      <c r="B33" s="5" t="s">
        <v>71</v>
      </c>
    </row>
    <row r="34" customFormat="false" ht="57" hidden="false" customHeight="true" outlineLevel="0" collapsed="false">
      <c r="A34" s="4" t="s">
        <v>67</v>
      </c>
      <c r="B34" s="5" t="s">
        <v>72</v>
      </c>
    </row>
    <row r="35" customFormat="false" ht="45.75" hidden="false" customHeight="true" outlineLevel="0" collapsed="false">
      <c r="A35" s="4" t="s">
        <v>67</v>
      </c>
      <c r="B35" s="5" t="s">
        <v>73</v>
      </c>
    </row>
    <row r="36" customFormat="false" ht="34.5" hidden="false" customHeight="true" outlineLevel="0" collapsed="false">
      <c r="A36" s="4" t="s">
        <v>67</v>
      </c>
      <c r="B36" s="5" t="s">
        <v>74</v>
      </c>
    </row>
    <row r="37" customFormat="false" ht="45.75" hidden="false" customHeight="true" outlineLevel="0" collapsed="false">
      <c r="A37" s="4" t="s">
        <v>67</v>
      </c>
      <c r="B37" s="5" t="s">
        <v>75</v>
      </c>
    </row>
    <row r="38" customFormat="false" ht="34.5" hidden="false" customHeight="true" outlineLevel="0" collapsed="false">
      <c r="A38" s="4" t="s">
        <v>67</v>
      </c>
      <c r="B38" s="5" t="s">
        <v>76</v>
      </c>
    </row>
    <row r="39" customFormat="false" ht="23.25" hidden="false" customHeight="true" outlineLevel="0" collapsed="false">
      <c r="A39" s="4" t="s">
        <v>67</v>
      </c>
      <c r="B39" s="5" t="s">
        <v>77</v>
      </c>
    </row>
    <row r="40" customFormat="false" ht="23.25" hidden="false" customHeight="true" outlineLevel="0" collapsed="false">
      <c r="A40" s="4" t="s">
        <v>67</v>
      </c>
      <c r="B40" s="5" t="s">
        <v>78</v>
      </c>
    </row>
    <row r="41" customFormat="false" ht="34.5" hidden="false" customHeight="true" outlineLevel="0" collapsed="false">
      <c r="A41" s="4" t="s">
        <v>67</v>
      </c>
      <c r="B41" s="5" t="s">
        <v>79</v>
      </c>
    </row>
    <row r="42" customFormat="false" ht="45.75" hidden="false" customHeight="true" outlineLevel="0" collapsed="false">
      <c r="A42" s="4" t="s">
        <v>67</v>
      </c>
      <c r="B42" s="5" t="s">
        <v>80</v>
      </c>
    </row>
    <row r="43" customFormat="false" ht="15" hidden="false" customHeight="true" outlineLevel="0" collapsed="false">
      <c r="A43" s="1" t="s">
        <v>67</v>
      </c>
      <c r="B43" s="1" t="s">
        <v>81</v>
      </c>
    </row>
    <row r="44" customFormat="false" ht="15" hidden="false" customHeight="true" outlineLevel="0" collapsed="false">
      <c r="A44" s="3" t="s">
        <v>67</v>
      </c>
      <c r="B44" s="1" t="s">
        <v>82</v>
      </c>
    </row>
    <row r="45" customFormat="false" ht="15" hidden="false" customHeight="true" outlineLevel="0" collapsed="false">
      <c r="B45" s="4"/>
    </row>
    <row r="46" customFormat="false" ht="15" hidden="false" customHeight="true" outlineLevel="0" collapsed="false">
      <c r="A46" s="1" t="s">
        <v>83</v>
      </c>
    </row>
    <row r="47" customFormat="false" ht="34.5" hidden="false" customHeight="true" outlineLevel="0" collapsed="false">
      <c r="A47" s="4"/>
      <c r="B47" s="5" t="s">
        <v>84</v>
      </c>
    </row>
    <row r="48" customFormat="false" ht="68.25" hidden="false" customHeight="true" outlineLevel="0" collapsed="false">
      <c r="A48" s="4"/>
      <c r="B48" s="5"/>
    </row>
    <row r="50" customFormat="false" ht="68.25" hidden="false" customHeight="true" outlineLevel="0" collapsed="false">
      <c r="A50" s="4"/>
      <c r="B50" s="5"/>
    </row>
    <row r="52" customFormat="false" ht="57" hidden="false" customHeight="true" outlineLevel="0" collapsed="false">
      <c r="A52" s="4"/>
      <c r="B52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5"/>
    <col collapsed="false" customWidth="true" hidden="false" outlineLevel="0" max="3" min="2" style="1" width="16"/>
  </cols>
  <sheetData>
    <row r="1" customFormat="false" ht="15" hidden="false" customHeight="true" outlineLevel="0" collapsed="false">
      <c r="A1" s="2" t="s">
        <v>85</v>
      </c>
    </row>
    <row r="3" customFormat="false" ht="15" hidden="false" customHeight="true" outlineLevel="0" collapsed="false">
      <c r="A3" s="3" t="s">
        <v>86</v>
      </c>
      <c r="B3" s="3" t="s">
        <v>87</v>
      </c>
      <c r="C3" s="3" t="s">
        <v>88</v>
      </c>
    </row>
    <row r="4" customFormat="false" ht="15" hidden="false" customHeight="true" outlineLevel="0" collapsed="false">
      <c r="A4" s="3" t="s">
        <v>89</v>
      </c>
      <c r="B4" s="6" t="n">
        <f aca="false">AVERAGE('Quarterly Data'!AL51:AO51)</f>
        <v>390597.75</v>
      </c>
      <c r="C4" s="6" t="n">
        <f aca="false">'Quarterly Data'!AQ51</f>
        <v>383878</v>
      </c>
    </row>
    <row r="5" customFormat="false" ht="15" hidden="false" customHeight="true" outlineLevel="0" collapsed="false">
      <c r="A5" s="3" t="s">
        <v>90</v>
      </c>
      <c r="B5" s="7" t="n">
        <f aca="false">'Whole Numbers'!B4/$B$4</f>
        <v>5.32210182982365</v>
      </c>
      <c r="C5" s="7" t="n">
        <f aca="false">'Whole Numbers'!C4/$C$4</f>
        <v>1.35469602321571</v>
      </c>
    </row>
    <row r="6" customFormat="false" ht="15" hidden="false" customHeight="true" outlineLevel="0" collapsed="false">
      <c r="A6" s="3" t="s">
        <v>91</v>
      </c>
      <c r="B6" s="7" t="n">
        <f aca="false">'Whole Numbers'!B5/$B$4</f>
        <v>4.74898024886216</v>
      </c>
      <c r="C6" s="7" t="n">
        <f aca="false">'Whole Numbers'!C5/$C$4</f>
        <v>1.21662090560022</v>
      </c>
    </row>
    <row r="7" customFormat="false" ht="15" hidden="false" customHeight="true" outlineLevel="0" collapsed="false">
      <c r="A7" s="3" t="s">
        <v>92</v>
      </c>
      <c r="B7" s="7" t="n">
        <f aca="false">'Whole Numbers'!B6/$B$4</f>
        <v>3.93903958740162</v>
      </c>
      <c r="C7" s="7" t="n">
        <f aca="false">'Whole Numbers'!C6/$C$4</f>
        <v>0.996308723083896</v>
      </c>
    </row>
    <row r="8" customFormat="false" ht="15" hidden="false" customHeight="true" outlineLevel="0" collapsed="false">
      <c r="A8" s="3" t="s">
        <v>93</v>
      </c>
      <c r="B8" s="7" t="n">
        <f aca="false">'Whole Numbers'!B7/$B$4</f>
        <v>3.98979000775094</v>
      </c>
      <c r="C8" s="7" t="n">
        <f aca="false">'Whole Numbers'!C7/$C$4</f>
        <v>1.02472400085444</v>
      </c>
    </row>
    <row r="9" customFormat="false" ht="15" hidden="false" customHeight="true" outlineLevel="0" collapsed="false">
      <c r="A9" s="3" t="s">
        <v>94</v>
      </c>
      <c r="B9" s="7" t="n">
        <f aca="false">'Whole Numbers'!B8/$B$4</f>
        <v>0.496241977840374</v>
      </c>
      <c r="C9" s="7" t="n">
        <f aca="false">'Whole Numbers'!C8/$C$4</f>
        <v>0.153658193488556</v>
      </c>
    </row>
    <row r="10" customFormat="false" ht="15" hidden="false" customHeight="true" outlineLevel="0" collapsed="false">
      <c r="A10" s="3" t="s">
        <v>95</v>
      </c>
      <c r="B10" s="7" t="n">
        <f aca="false">'Whole Numbers'!B9/$B$4</f>
        <v>3.49354802991057</v>
      </c>
      <c r="C10" s="7" t="n">
        <f aca="false">'Whole Numbers'!C9/$C$4</f>
        <v>0.871065807365882</v>
      </c>
    </row>
    <row r="11" customFormat="false" ht="15" hidden="false" customHeight="true" outlineLevel="0" collapsed="false">
      <c r="A11" s="3" t="s">
        <v>96</v>
      </c>
      <c r="B11" s="7" t="n">
        <f aca="false">'Whole Numbers'!B10/$B$4</f>
        <v>0.807905319475087</v>
      </c>
      <c r="C11" s="7" t="n">
        <f aca="false">'Whole Numbers'!C10/$C$4</f>
        <v>0.220400752322352</v>
      </c>
    </row>
    <row r="12" customFormat="false" ht="15" hidden="false" customHeight="true" outlineLevel="0" collapsed="false">
      <c r="A12" s="3" t="s">
        <v>97</v>
      </c>
      <c r="B12" s="7" t="n">
        <f aca="false">'Whole Numbers'!B11/$B$4</f>
        <v>4.22112774587155</v>
      </c>
      <c r="C12" s="7" t="n">
        <f aca="false">'Whole Numbers'!C11/$C$4</f>
        <v>0.786403492776351</v>
      </c>
    </row>
    <row r="13" customFormat="false" ht="15" hidden="false" customHeight="true" outlineLevel="0" collapsed="false">
      <c r="A13" s="3" t="s">
        <v>98</v>
      </c>
      <c r="B13" s="7" t="n">
        <f aca="false">'Whole Numbers'!B12/$B$4</f>
        <v>2.69236317925539</v>
      </c>
      <c r="C13" s="7" t="n">
        <f aca="false">'Whole Numbers'!C12/$C$4</f>
        <v>0.686014827627528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5"/>
    <col collapsed="false" customWidth="true" hidden="false" outlineLevel="0" max="3" min="2" style="1" width="16"/>
  </cols>
  <sheetData>
    <row r="1" customFormat="false" ht="15" hidden="false" customHeight="true" outlineLevel="0" collapsed="false">
      <c r="A1" s="2" t="s">
        <v>99</v>
      </c>
    </row>
    <row r="3" customFormat="false" ht="15" hidden="false" customHeight="true" outlineLevel="0" collapsed="false">
      <c r="A3" s="3" t="s">
        <v>86</v>
      </c>
      <c r="B3" s="3" t="s">
        <v>87</v>
      </c>
      <c r="C3" s="3" t="s">
        <v>88</v>
      </c>
    </row>
    <row r="4" customFormat="false" ht="15" hidden="false" customHeight="true" outlineLevel="0" collapsed="false">
      <c r="A4" s="3" t="s">
        <v>100</v>
      </c>
      <c r="B4" s="8" t="n">
        <f aca="false">('Quarterly Data'!AL23+'Quarterly Data'!AM23+'Quarterly Data'!AN23+'Quarterly Data'!AO23)</f>
        <v>2078801</v>
      </c>
      <c r="C4" s="8" t="n">
        <f aca="false">'Quarterly Data'!AQ23</f>
        <v>520038</v>
      </c>
    </row>
    <row r="5" customFormat="false" ht="15" hidden="false" customHeight="true" outlineLevel="0" collapsed="false">
      <c r="A5" s="3" t="s">
        <v>101</v>
      </c>
      <c r="B5" s="8" t="n">
        <f aca="false">('Quarterly Data'!AL35+'Quarterly Data'!AM35+'Quarterly Data'!AN35+'Quarterly Data'!AO35)</f>
        <v>1854941</v>
      </c>
      <c r="C5" s="8" t="n">
        <f aca="false">'Quarterly Data'!AQ35</f>
        <v>467034</v>
      </c>
    </row>
    <row r="6" customFormat="false" ht="15" hidden="false" customHeight="true" outlineLevel="0" collapsed="false">
      <c r="A6" s="3" t="s">
        <v>102</v>
      </c>
      <c r="B6" s="8" t="n">
        <f aca="false">('Quarterly Data'!AL26+'Quarterly Data'!AM26+'Quarterly Data'!AN26+'Quarterly Data'!AO26)</f>
        <v>1538580</v>
      </c>
      <c r="C6" s="8" t="n">
        <f aca="false">'Quarterly Data'!AQ26</f>
        <v>382461</v>
      </c>
    </row>
    <row r="7" customFormat="false" ht="15" hidden="false" customHeight="true" outlineLevel="0" collapsed="false">
      <c r="A7" s="3" t="s">
        <v>103</v>
      </c>
      <c r="B7" s="8" t="n">
        <f aca="false">('Quarterly Data'!AL27+'Quarterly Data'!AM27+'Quarterly Data'!AN27+'Quarterly Data'!AO27)</f>
        <v>1558403</v>
      </c>
      <c r="C7" s="8" t="n">
        <f aca="false">'Quarterly Data'!AQ27</f>
        <v>393369</v>
      </c>
    </row>
    <row r="8" customFormat="false" ht="15" hidden="false" customHeight="true" outlineLevel="0" collapsed="false">
      <c r="A8" s="3" t="s">
        <v>104</v>
      </c>
      <c r="B8" s="8" t="n">
        <f aca="false">('Quarterly Data'!AL44+'Quarterly Data'!AM44+'Quarterly Data'!AN44+'Quarterly Data'!AO44)</f>
        <v>193831</v>
      </c>
      <c r="C8" s="8" t="n">
        <f aca="false">'Quarterly Data'!AQ44</f>
        <v>58986</v>
      </c>
    </row>
    <row r="9" customFormat="false" ht="15" hidden="false" customHeight="true" outlineLevel="0" collapsed="false">
      <c r="A9" s="3" t="s">
        <v>105</v>
      </c>
      <c r="B9" s="8" t="n">
        <f aca="false">('Quarterly Data'!AL45+'Quarterly Data'!AM45+'Quarterly Data'!AN45+'Quarterly Data'!AO45)</f>
        <v>1364572</v>
      </c>
      <c r="C9" s="8" t="n">
        <f aca="false">'Quarterly Data'!AQ45</f>
        <v>334383</v>
      </c>
    </row>
    <row r="10" customFormat="false" ht="15" hidden="false" customHeight="true" outlineLevel="0" collapsed="false">
      <c r="A10" s="3" t="s">
        <v>106</v>
      </c>
      <c r="B10" s="8" t="n">
        <f aca="false">('Quarterly Data'!AL10+'Quarterly Data'!AM10+'Quarterly Data'!AN10+'Quarterly Data'!AO10+'Quarterly Data'!AL11+'Quarterly Data'!AM11+'Quarterly Data'!AN11+'Quarterly Data'!AO11)</f>
        <v>315566</v>
      </c>
      <c r="C10" s="8" t="n">
        <f aca="false">'Quarterly Data'!AQ10+'Quarterly Data'!AQ11</f>
        <v>84607</v>
      </c>
    </row>
    <row r="11" customFormat="false" ht="15" hidden="false" customHeight="true" outlineLevel="0" collapsed="false">
      <c r="A11" s="3" t="s">
        <v>107</v>
      </c>
      <c r="B11" s="8" t="n">
        <f aca="false">('Quarterly Data'!AL48+'Quarterly Data'!AM48+'Quarterly Data'!AN48+'Quarterly Data'!AO48)</f>
        <v>1648763</v>
      </c>
      <c r="C11" s="8" t="n">
        <f aca="false">'Quarterly Data'!AQ48</f>
        <v>301883</v>
      </c>
    </row>
    <row r="12" customFormat="false" ht="15" hidden="false" customHeight="true" outlineLevel="0" collapsed="false">
      <c r="A12" s="3" t="s">
        <v>108</v>
      </c>
      <c r="B12" s="8" t="n">
        <f aca="false">('Quarterly Data'!AL77+'Quarterly Data'!AM77+'Quarterly Data'!AN77+'Quarterly Data'!AO77)</f>
        <v>1051631</v>
      </c>
      <c r="C12" s="8" t="n">
        <f aca="false">'Quarterly Data'!AQ77</f>
        <v>263346</v>
      </c>
    </row>
    <row r="14" customFormat="false" ht="15" hidden="false" customHeight="true" outlineLevel="0" collapsed="false">
      <c r="A14" s="3" t="s">
        <v>109</v>
      </c>
      <c r="B14" s="8" t="n">
        <f aca="false">'Quarterly Data'!AO60</f>
        <v>8175010</v>
      </c>
      <c r="C14" s="8" t="n">
        <f aca="false">'Quarterly Data'!AQ60</f>
        <v>8261669</v>
      </c>
    </row>
    <row r="15" customFormat="false" ht="15" hidden="false" customHeight="true" outlineLevel="0" collapsed="false">
      <c r="A15" s="3" t="s">
        <v>110</v>
      </c>
      <c r="B15" s="8" t="n">
        <f aca="false">'Quarterly Data'!AO56</f>
        <v>24404772.02944</v>
      </c>
      <c r="C15" s="8" t="n">
        <f aca="false">'Quarterly Data'!AQ56</f>
        <v>26095347.94838</v>
      </c>
    </row>
    <row r="16" customFormat="false" ht="15" hidden="false" customHeight="true" outlineLevel="0" collapsed="false">
      <c r="A16" s="3" t="s">
        <v>111</v>
      </c>
      <c r="B16" s="8" t="n">
        <f aca="false">'Quarterly Data'!AO63</f>
        <v>32596937.02944</v>
      </c>
      <c r="C16" s="8" t="n">
        <f aca="false">'Quarterly Data'!AQ63</f>
        <v>34374171.94838</v>
      </c>
    </row>
    <row r="17" customFormat="false" ht="15" hidden="false" customHeight="true" outlineLevel="0" collapsed="false">
      <c r="A17" s="3" t="s">
        <v>112</v>
      </c>
      <c r="B17" s="8" t="n">
        <f aca="false">'Quarterly Data'!AO68</f>
        <v>186902</v>
      </c>
      <c r="C17" s="8" t="n">
        <f aca="false">'Quarterly Data'!AQ68</f>
        <v>116630</v>
      </c>
    </row>
    <row r="18" customFormat="false" ht="15" hidden="false" customHeight="true" outlineLevel="0" collapsed="false">
      <c r="A18" s="3" t="s">
        <v>113</v>
      </c>
      <c r="B18" s="8" t="n">
        <f aca="false">'Quarterly Data'!AO72</f>
        <v>24217870.02944</v>
      </c>
      <c r="C18" s="8" t="n">
        <f aca="false">'Quarterly Data'!AQ72</f>
        <v>25978717.94838</v>
      </c>
    </row>
    <row r="19" customFormat="false" ht="15" hidden="false" customHeight="true" outlineLevel="0" collapsed="false">
      <c r="A19" s="3" t="s">
        <v>114</v>
      </c>
      <c r="B19" s="8" t="n">
        <f aca="false">'Quarterly Data'!AO73</f>
        <v>32410035.02944</v>
      </c>
      <c r="C19" s="8" t="n">
        <f aca="false">'Quarterly Data'!AQ73</f>
        <v>34257541.94838</v>
      </c>
    </row>
    <row r="20" customFormat="false" ht="15" hidden="false" customHeight="true" outlineLevel="0" collapsed="false">
      <c r="A20" s="3" t="s">
        <v>115</v>
      </c>
      <c r="B20" s="8" t="n">
        <f aca="false">'Quarterly Data'!AO54</f>
        <v>387131.536</v>
      </c>
      <c r="C20" s="8" t="n">
        <f aca="false">'Quarterly Data'!AQ54</f>
        <v>384150.566</v>
      </c>
    </row>
    <row r="21" customFormat="false" ht="15" hidden="false" customHeight="true" outlineLevel="0" collapsed="false">
      <c r="A21" s="3" t="s">
        <v>116</v>
      </c>
      <c r="B21" s="8" t="n">
        <f aca="false">'Quarterly Data'!AO51</f>
        <v>388748</v>
      </c>
      <c r="C21" s="8" t="n">
        <f aca="false">'Quarterly Data'!AQ51</f>
        <v>383878</v>
      </c>
    </row>
    <row r="22" customFormat="false" ht="15" hidden="false" customHeight="true" outlineLevel="0" collapsed="false">
      <c r="A22" s="3" t="s">
        <v>117</v>
      </c>
      <c r="B22" s="9" t="n">
        <f aca="false">'Quarterly Data'!AO55</f>
        <v>63.04</v>
      </c>
      <c r="C22" s="9" t="n">
        <f aca="false">'Quarterly Data'!AQ55</f>
        <v>67.93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72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118</v>
      </c>
    </row>
    <row r="2" customFormat="false" ht="15" hidden="false" customHeight="true" outlineLevel="0" collapsed="false">
      <c r="A2" s="10" t="s">
        <v>119</v>
      </c>
    </row>
    <row r="3" customFormat="false" ht="15" hidden="false" customHeight="true" outlineLevel="0" collapsed="false">
      <c r="A3" s="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customFormat="false" ht="15" hidden="false" customHeight="true" outlineLevel="0" collapsed="false">
      <c r="B4" s="11" t="s">
        <v>120</v>
      </c>
      <c r="C4" s="11" t="s">
        <v>121</v>
      </c>
      <c r="D4" s="11" t="s">
        <v>122</v>
      </c>
      <c r="E4" s="11" t="s">
        <v>123</v>
      </c>
      <c r="F4" s="11" t="s">
        <v>124</v>
      </c>
      <c r="G4" s="11" t="s">
        <v>125</v>
      </c>
      <c r="H4" s="11" t="s">
        <v>126</v>
      </c>
      <c r="I4" s="11" t="s">
        <v>127</v>
      </c>
      <c r="J4" s="11" t="s">
        <v>128</v>
      </c>
      <c r="K4" s="11" t="s">
        <v>129</v>
      </c>
      <c r="L4" s="11" t="s">
        <v>130</v>
      </c>
      <c r="M4" s="11" t="s">
        <v>131</v>
      </c>
      <c r="N4" s="11" t="s">
        <v>132</v>
      </c>
      <c r="O4" s="11" t="s">
        <v>133</v>
      </c>
      <c r="P4" s="11" t="s">
        <v>134</v>
      </c>
      <c r="Q4" s="11" t="s">
        <v>135</v>
      </c>
      <c r="R4" s="11" t="s">
        <v>136</v>
      </c>
      <c r="S4" s="11" t="s">
        <v>137</v>
      </c>
      <c r="T4" s="11" t="s">
        <v>138</v>
      </c>
      <c r="U4" s="11" t="s">
        <v>139</v>
      </c>
      <c r="V4" s="11" t="s">
        <v>140</v>
      </c>
      <c r="W4" s="11" t="s">
        <v>141</v>
      </c>
      <c r="X4" s="11" t="s">
        <v>142</v>
      </c>
      <c r="Y4" s="11" t="s">
        <v>143</v>
      </c>
      <c r="Z4" s="11" t="s">
        <v>144</v>
      </c>
      <c r="AA4" s="11" t="s">
        <v>145</v>
      </c>
      <c r="AB4" s="11" t="s">
        <v>146</v>
      </c>
      <c r="AC4" s="11" t="s">
        <v>147</v>
      </c>
      <c r="AD4" s="11" t="s">
        <v>148</v>
      </c>
      <c r="AE4" s="11" t="s">
        <v>149</v>
      </c>
      <c r="AF4" s="11" t="s">
        <v>150</v>
      </c>
      <c r="AG4" s="11" t="s">
        <v>151</v>
      </c>
      <c r="AH4" s="11" t="s">
        <v>152</v>
      </c>
      <c r="AI4" s="11" t="s">
        <v>153</v>
      </c>
      <c r="AJ4" s="11" t="s">
        <v>154</v>
      </c>
      <c r="AK4" s="11" t="s">
        <v>155</v>
      </c>
      <c r="AL4" s="11" t="s">
        <v>156</v>
      </c>
      <c r="AM4" s="11" t="s">
        <v>157</v>
      </c>
      <c r="AN4" s="11" t="s">
        <v>158</v>
      </c>
      <c r="AO4" s="11" t="s">
        <v>159</v>
      </c>
      <c r="AP4" s="11" t="s">
        <v>160</v>
      </c>
      <c r="AQ4" s="11" t="s">
        <v>161</v>
      </c>
    </row>
    <row r="5" customFormat="false" ht="15" hidden="false" customHeight="true" outlineLevel="0" collapsed="false">
      <c r="A5" s="12" t="s">
        <v>162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customFormat="false" ht="15" hidden="false" customHeight="true" outlineLevel="0" collapsed="false">
      <c r="A6" s="3" t="s">
        <v>163</v>
      </c>
      <c r="B6" s="9" t="n">
        <f aca="false">'Quarterly Data'!B55</f>
        <v>75.03</v>
      </c>
      <c r="C6" s="9" t="n">
        <f aca="false">'Quarterly Data'!C55</f>
        <v>68.88</v>
      </c>
      <c r="D6" s="9" t="n">
        <f aca="false">'Quarterly Data'!D55</f>
        <v>64.33</v>
      </c>
      <c r="E6" s="9" t="n">
        <f aca="false">'Quarterly Data'!E55</f>
        <v>64.36</v>
      </c>
      <c r="F6" s="9" t="n">
        <f aca="false">'Quarterly Data'!F55</f>
        <v>62.22</v>
      </c>
      <c r="G6" s="9" t="n">
        <f aca="false">'Quarterly Data'!G55</f>
        <v>65.83</v>
      </c>
      <c r="H6" s="9" t="n">
        <f aca="false">'Quarterly Data'!H55</f>
        <v>65.93</v>
      </c>
      <c r="I6" s="9" t="n">
        <f aca="false">'Quarterly Data'!I55</f>
        <v>63.77</v>
      </c>
      <c r="J6" s="9" t="n">
        <f aca="false">'Quarterly Data'!J55</f>
        <v>61.62</v>
      </c>
      <c r="K6" s="9" t="n">
        <f aca="false">'Quarterly Data'!K55</f>
        <v>63.69</v>
      </c>
      <c r="L6" s="9" t="n">
        <f aca="false">'Quarterly Data'!L55</f>
        <v>66.26</v>
      </c>
      <c r="M6" s="9" t="n">
        <f aca="false">'Quarterly Data'!M55</f>
        <v>66.01</v>
      </c>
      <c r="N6" s="9" t="n">
        <f aca="false">'Quarterly Data'!N55</f>
        <v>75.32</v>
      </c>
      <c r="O6" s="9" t="n">
        <f aca="false">'Quarterly Data'!O55</f>
        <v>75.92</v>
      </c>
      <c r="P6" s="9" t="n">
        <f aca="false">'Quarterly Data'!P55</f>
        <v>86.26</v>
      </c>
      <c r="Q6" s="9" t="n">
        <f aca="false">'Quarterly Data'!Q55</f>
        <v>80.92</v>
      </c>
      <c r="R6" s="9" t="n">
        <f aca="false">'Quarterly Data'!R55</f>
        <v>61.71</v>
      </c>
      <c r="S6" s="9" t="n">
        <f aca="false">'Quarterly Data'!S55</f>
        <v>58.82</v>
      </c>
      <c r="T6" s="9" t="n">
        <f aca="false">'Quarterly Data'!T55</f>
        <v>51.33</v>
      </c>
      <c r="U6" s="9" t="n">
        <f aca="false">'Quarterly Data'!U55</f>
        <v>59.28</v>
      </c>
      <c r="V6" s="9" t="n">
        <f aca="false">'Quarterly Data'!V55</f>
        <v>71.63</v>
      </c>
      <c r="W6" s="9" t="n">
        <f aca="false">'Quarterly Data'!W55</f>
        <v>77</v>
      </c>
      <c r="X6" s="9" t="n">
        <f aca="false">'Quarterly Data'!X55</f>
        <v>80.92</v>
      </c>
      <c r="Y6" s="9" t="n">
        <f aca="false">'Quarterly Data'!Y55</f>
        <v>90.5</v>
      </c>
      <c r="Z6" s="9" t="n">
        <f aca="false">'Quarterly Data'!Z55</f>
        <v>89.92</v>
      </c>
      <c r="AA6" s="9" t="n">
        <f aca="false">'Quarterly Data'!AA55</f>
        <v>72.22</v>
      </c>
      <c r="AB6" s="9" t="n">
        <f aca="false">'Quarterly Data'!AB55</f>
        <v>67.22</v>
      </c>
      <c r="AC6" s="9" t="n">
        <f aca="false">'Quarterly Data'!AC55</f>
        <v>59</v>
      </c>
      <c r="AD6" s="9" t="n">
        <f aca="false">'Quarterly Data'!AD55</f>
        <v>60</v>
      </c>
      <c r="AE6" s="9" t="n">
        <f aca="false">'Quarterly Data'!AE55</f>
        <v>65.97</v>
      </c>
      <c r="AF6" s="9" t="n">
        <f aca="false">'Quarterly Data'!AF55</f>
        <v>58.71</v>
      </c>
      <c r="AG6" s="9" t="n">
        <f aca="false">'Quarterly Data'!AG55</f>
        <v>61.16</v>
      </c>
      <c r="AH6" s="9" t="n">
        <f aca="false">'Quarterly Data'!AH55</f>
        <v>63.11</v>
      </c>
      <c r="AI6" s="9" t="n">
        <f aca="false">'Quarterly Data'!AI55</f>
        <v>69.34</v>
      </c>
      <c r="AJ6" s="9" t="n">
        <f aca="false">'Quarterly Data'!AJ55</f>
        <v>74.46</v>
      </c>
      <c r="AK6" s="9" t="n">
        <f aca="false">'Quarterly Data'!AK55</f>
        <v>71.76</v>
      </c>
      <c r="AL6" s="9" t="n">
        <f aca="false">'Quarterly Data'!AL55</f>
        <v>71.58</v>
      </c>
      <c r="AM6" s="9" t="n">
        <f aca="false">'Quarterly Data'!AM55</f>
        <v>67.49</v>
      </c>
      <c r="AN6" s="9" t="n">
        <f aca="false">'Quarterly Data'!AN55</f>
        <v>64.73</v>
      </c>
      <c r="AO6" s="9" t="n">
        <f aca="false">'Quarterly Data'!AO55</f>
        <v>63.04</v>
      </c>
      <c r="AP6" s="9" t="n">
        <f aca="false">'Quarterly Data'!AP55</f>
        <v>59.15</v>
      </c>
      <c r="AQ6" s="9" t="n">
        <f aca="false">'Quarterly Data'!AQ55</f>
        <v>67.93</v>
      </c>
      <c r="AR6" s="4"/>
      <c r="AS6" s="4"/>
    </row>
    <row r="7" customFormat="false" ht="15" hidden="false" customHeight="true" outlineLevel="0" collapsed="false">
      <c r="A7" s="3" t="s">
        <v>164</v>
      </c>
      <c r="B7" s="8" t="n">
        <f aca="false">'Quarterly Data'!B56/1000</f>
        <v>28526.406</v>
      </c>
      <c r="C7" s="8" t="n">
        <f aca="false">'Quarterly Data'!C56/1000</f>
        <v>26192.17104</v>
      </c>
      <c r="D7" s="8" t="n">
        <f aca="false">'Quarterly Data'!D56/1000</f>
        <v>24463.73405</v>
      </c>
      <c r="E7" s="8" t="n">
        <f aca="false">'Quarterly Data'!E56/1000</f>
        <v>24488.78692</v>
      </c>
      <c r="F7" s="8" t="n">
        <f aca="false">'Quarterly Data'!F56/1000</f>
        <v>23703.65654838</v>
      </c>
      <c r="G7" s="8" t="n">
        <f aca="false">'Quarterly Data'!G56/1000</f>
        <v>25088.79373534</v>
      </c>
      <c r="H7" s="8" t="n">
        <f aca="false">'Quarterly Data'!H56/1000</f>
        <v>25137.29374931</v>
      </c>
      <c r="I7" s="8" t="n">
        <f aca="false">'Quarterly Data'!I56/1000</f>
        <v>24346.5263804</v>
      </c>
      <c r="J7" s="8" t="n">
        <f aca="false">'Quarterly Data'!J56/1000</f>
        <v>23553.50556</v>
      </c>
      <c r="K7" s="8" t="n">
        <f aca="false">'Quarterly Data'!K56/1000</f>
        <v>24348.81438</v>
      </c>
      <c r="L7" s="8" t="n">
        <f aca="false">'Quarterly Data'!L56/1000</f>
        <v>25340.01058</v>
      </c>
      <c r="M7" s="8" t="n">
        <f aca="false">'Quarterly Data'!M56/1000</f>
        <v>25302.22709</v>
      </c>
      <c r="N7" s="8" t="n">
        <f aca="false">'Quarterly Data'!N56/1000</f>
        <v>28946.58862704</v>
      </c>
      <c r="O7" s="8" t="n">
        <f aca="false">'Quarterly Data'!O56/1000</f>
        <v>29206.00598448</v>
      </c>
      <c r="P7" s="8" t="n">
        <f aca="false">'Quarterly Data'!P56/1000</f>
        <v>33216.74391772</v>
      </c>
      <c r="Q7" s="8" t="n">
        <f aca="false">'Quarterly Data'!Q56/1000</f>
        <v>31186.74594308</v>
      </c>
      <c r="R7" s="8" t="n">
        <f aca="false">'Quarterly Data'!R56/1000</f>
        <v>23822.28156</v>
      </c>
      <c r="S7" s="8" t="n">
        <f aca="false">'Quarterly Data'!S56/1000</f>
        <v>22709.75498</v>
      </c>
      <c r="T7" s="8" t="n">
        <f aca="false">'Quarterly Data'!T56/1000</f>
        <v>19819.43694</v>
      </c>
      <c r="U7" s="8" t="n">
        <f aca="false">'Quarterly Data'!U56/1000</f>
        <v>22891.5648</v>
      </c>
      <c r="V7" s="8" t="n">
        <f aca="false">'Quarterly Data'!V56/1000</f>
        <v>27717.92954281</v>
      </c>
      <c r="W7" s="8" t="n">
        <f aca="false">'Quarterly Data'!W56/1000</f>
        <v>29820.907886</v>
      </c>
      <c r="X7" s="8" t="n">
        <f aca="false">'Quarterly Data'!X56/1000</f>
        <v>31385.82022912</v>
      </c>
      <c r="Y7" s="8" t="n">
        <f aca="false">'Quarterly Data'!Y56/1000</f>
        <v>35130.853091</v>
      </c>
      <c r="Z7" s="8" t="n">
        <f aca="false">'Quarterly Data'!Z56/1000</f>
        <v>34965.12224</v>
      </c>
      <c r="AA7" s="8" t="n">
        <f aca="false">'Quarterly Data'!AA56/1000</f>
        <v>28091.34118</v>
      </c>
      <c r="AB7" s="8" t="n">
        <f aca="false">'Quarterly Data'!AB56/1000</f>
        <v>26149.52108</v>
      </c>
      <c r="AC7" s="8" t="n">
        <f aca="false">'Quarterly Data'!AC56/1000</f>
        <v>23060.74</v>
      </c>
      <c r="AD7" s="8" t="n">
        <f aca="false">'Quarterly Data'!AD56/1000</f>
        <v>23484.79824</v>
      </c>
      <c r="AE7" s="8" t="n">
        <f aca="false">'Quarterly Data'!AE56/1000</f>
        <v>25823.83603878</v>
      </c>
      <c r="AF7" s="8" t="n">
        <f aca="false">'Quarterly Data'!AF56/1000</f>
        <v>22982.45943333</v>
      </c>
      <c r="AG7" s="8" t="n">
        <f aca="false">'Quarterly Data'!AG56/1000</f>
        <v>23905.77573868</v>
      </c>
      <c r="AH7" s="8" t="n">
        <f aca="false">'Quarterly Data'!AH56/1000</f>
        <v>24655.37303</v>
      </c>
      <c r="AI7" s="8" t="n">
        <f aca="false">'Quarterly Data'!AI56/1000</f>
        <v>27094.67434</v>
      </c>
      <c r="AJ7" s="8" t="n">
        <f aca="false">'Quarterly Data'!AJ56/1000</f>
        <v>29107.75428</v>
      </c>
      <c r="AK7" s="8" t="n">
        <f aca="false">'Quarterly Data'!AK56/1000</f>
        <v>28059.52344</v>
      </c>
      <c r="AL7" s="8" t="n">
        <f aca="false">'Quarterly Data'!AL56/1000</f>
        <v>28028.147541</v>
      </c>
      <c r="AM7" s="8" t="n">
        <f aca="false">'Quarterly Data'!AM56/1000</f>
        <v>26428.18719288</v>
      </c>
      <c r="AN7" s="8" t="n">
        <f aca="false">'Quarterly Data'!AN56/1000</f>
        <v>25256.10445505</v>
      </c>
      <c r="AO7" s="8" t="n">
        <f aca="false">'Quarterly Data'!AO56/1000</f>
        <v>24404.77202944</v>
      </c>
      <c r="AP7" s="8" t="n">
        <f aca="false">'Quarterly Data'!AP56/1000</f>
        <v>22713.61579305</v>
      </c>
      <c r="AQ7" s="8" t="n">
        <f aca="false">'Quarterly Data'!AQ56/1000</f>
        <v>26095.34794838</v>
      </c>
      <c r="AR7" s="4"/>
      <c r="AS7" s="4"/>
    </row>
    <row r="8" customFormat="false" ht="15" hidden="false" customHeight="true" outlineLevel="0" collapsed="false">
      <c r="A8" s="3" t="s">
        <v>165</v>
      </c>
      <c r="B8" s="9" t="n">
        <f aca="false">'Quarterly Data'!B56/'Quarterly Data'!B54</f>
        <v>75.03</v>
      </c>
      <c r="C8" s="9" t="n">
        <f aca="false">'Quarterly Data'!C56/'Quarterly Data'!C54</f>
        <v>68.88</v>
      </c>
      <c r="D8" s="9" t="n">
        <f aca="false">'Quarterly Data'!D56/'Quarterly Data'!D54</f>
        <v>64.33</v>
      </c>
      <c r="E8" s="9" t="n">
        <f aca="false">'Quarterly Data'!E56/'Quarterly Data'!E54</f>
        <v>64.36</v>
      </c>
      <c r="F8" s="9" t="n">
        <f aca="false">'Quarterly Data'!F56/'Quarterly Data'!F54</f>
        <v>62.22</v>
      </c>
      <c r="G8" s="9" t="n">
        <f aca="false">'Quarterly Data'!G56/'Quarterly Data'!G54</f>
        <v>65.83</v>
      </c>
      <c r="H8" s="9" t="n">
        <f aca="false">'Quarterly Data'!H56/'Quarterly Data'!H54</f>
        <v>65.93</v>
      </c>
      <c r="I8" s="9" t="n">
        <f aca="false">'Quarterly Data'!I56/'Quarterly Data'!I54</f>
        <v>63.77</v>
      </c>
      <c r="J8" s="9" t="n">
        <f aca="false">'Quarterly Data'!J56/'Quarterly Data'!J54</f>
        <v>61.62</v>
      </c>
      <c r="K8" s="9" t="n">
        <f aca="false">'Quarterly Data'!K56/'Quarterly Data'!K54</f>
        <v>63.69</v>
      </c>
      <c r="L8" s="9" t="n">
        <f aca="false">'Quarterly Data'!L56/'Quarterly Data'!L54</f>
        <v>66.26</v>
      </c>
      <c r="M8" s="9" t="n">
        <f aca="false">'Quarterly Data'!M56/'Quarterly Data'!M54</f>
        <v>66.01</v>
      </c>
      <c r="N8" s="9" t="n">
        <f aca="false">'Quarterly Data'!N56/'Quarterly Data'!N54</f>
        <v>75.32</v>
      </c>
      <c r="O8" s="9" t="n">
        <f aca="false">'Quarterly Data'!O56/'Quarterly Data'!O54</f>
        <v>75.92</v>
      </c>
      <c r="P8" s="9" t="n">
        <f aca="false">'Quarterly Data'!P56/'Quarterly Data'!P54</f>
        <v>86.26</v>
      </c>
      <c r="Q8" s="9" t="n">
        <f aca="false">'Quarterly Data'!Q56/'Quarterly Data'!Q54</f>
        <v>80.92</v>
      </c>
      <c r="R8" s="9" t="n">
        <f aca="false">'Quarterly Data'!R56/'Quarterly Data'!R54</f>
        <v>61.71</v>
      </c>
      <c r="S8" s="9" t="n">
        <f aca="false">'Quarterly Data'!S56/'Quarterly Data'!S54</f>
        <v>58.82</v>
      </c>
      <c r="T8" s="9" t="n">
        <f aca="false">'Quarterly Data'!T56/'Quarterly Data'!T54</f>
        <v>51.33</v>
      </c>
      <c r="U8" s="9" t="n">
        <f aca="false">'Quarterly Data'!U56/'Quarterly Data'!U54</f>
        <v>59.28</v>
      </c>
      <c r="V8" s="9" t="n">
        <f aca="false">'Quarterly Data'!V56/'Quarterly Data'!V54</f>
        <v>71.63</v>
      </c>
      <c r="W8" s="9" t="n">
        <f aca="false">'Quarterly Data'!W56/'Quarterly Data'!W54</f>
        <v>77</v>
      </c>
      <c r="X8" s="9" t="n">
        <f aca="false">'Quarterly Data'!X56/'Quarterly Data'!X54</f>
        <v>80.92</v>
      </c>
      <c r="Y8" s="9" t="n">
        <f aca="false">'Quarterly Data'!Y56/'Quarterly Data'!Y54</f>
        <v>90.5</v>
      </c>
      <c r="Z8" s="9" t="n">
        <f aca="false">'Quarterly Data'!Z56/'Quarterly Data'!Z54</f>
        <v>89.92</v>
      </c>
      <c r="AA8" s="9" t="n">
        <f aca="false">'Quarterly Data'!AA56/'Quarterly Data'!AA54</f>
        <v>72.22</v>
      </c>
      <c r="AB8" s="9" t="n">
        <f aca="false">'Quarterly Data'!AB56/'Quarterly Data'!AB54</f>
        <v>67.22</v>
      </c>
      <c r="AC8" s="9" t="n">
        <f aca="false">'Quarterly Data'!AC56/'Quarterly Data'!AC54</f>
        <v>59</v>
      </c>
      <c r="AD8" s="9" t="n">
        <f aca="false">'Quarterly Data'!AD56/'Quarterly Data'!AD54</f>
        <v>60</v>
      </c>
      <c r="AE8" s="9" t="n">
        <f aca="false">'Quarterly Data'!AE56/'Quarterly Data'!AE54</f>
        <v>65.97</v>
      </c>
      <c r="AF8" s="9" t="n">
        <f aca="false">'Quarterly Data'!AF56/'Quarterly Data'!AF54</f>
        <v>58.71</v>
      </c>
      <c r="AG8" s="9" t="n">
        <f aca="false">'Quarterly Data'!AG56/'Quarterly Data'!AG54</f>
        <v>61.16</v>
      </c>
      <c r="AH8" s="9" t="n">
        <f aca="false">'Quarterly Data'!AH56/'Quarterly Data'!AH54</f>
        <v>63.11</v>
      </c>
      <c r="AI8" s="9" t="n">
        <f aca="false">'Quarterly Data'!AI56/'Quarterly Data'!AI54</f>
        <v>69.34</v>
      </c>
      <c r="AJ8" s="9" t="n">
        <f aca="false">'Quarterly Data'!AJ56/'Quarterly Data'!AJ54</f>
        <v>74.46</v>
      </c>
      <c r="AK8" s="9" t="n">
        <f aca="false">'Quarterly Data'!AK56/'Quarterly Data'!AK54</f>
        <v>71.76</v>
      </c>
      <c r="AL8" s="9" t="n">
        <f aca="false">'Quarterly Data'!AL56/'Quarterly Data'!AL54</f>
        <v>71.58</v>
      </c>
      <c r="AM8" s="9" t="n">
        <f aca="false">'Quarterly Data'!AM56/'Quarterly Data'!AM54</f>
        <v>67.49</v>
      </c>
      <c r="AN8" s="9" t="n">
        <f aca="false">'Quarterly Data'!AN56/'Quarterly Data'!AN54</f>
        <v>64.73</v>
      </c>
      <c r="AO8" s="9" t="n">
        <f aca="false">'Quarterly Data'!AO56/'Quarterly Data'!AO54</f>
        <v>63.04</v>
      </c>
      <c r="AP8" s="9" t="n">
        <f aca="false">'Quarterly Data'!AP56/'Quarterly Data'!AP54</f>
        <v>59.15</v>
      </c>
      <c r="AQ8" s="9" t="n">
        <f aca="false">'Quarterly Data'!AQ56/'Quarterly Data'!AQ54</f>
        <v>67.93</v>
      </c>
      <c r="AR8" s="4"/>
      <c r="AS8" s="4"/>
    </row>
    <row r="9" customFormat="false" ht="15" hidden="false" customHeight="true" outlineLevel="0" collapsed="false">
      <c r="A9" s="3" t="s">
        <v>166</v>
      </c>
      <c r="B9" s="8" t="n">
        <f aca="false">'Quarterly Data'!B63/1000</f>
        <v>37147.504</v>
      </c>
      <c r="C9" s="8" t="n">
        <f aca="false">'Quarterly Data'!C63/1000</f>
        <v>34740.44504</v>
      </c>
      <c r="D9" s="8" t="n">
        <f aca="false">'Quarterly Data'!D63/1000</f>
        <v>32999.80105</v>
      </c>
      <c r="E9" s="8" t="n">
        <f aca="false">'Quarterly Data'!E63/1000</f>
        <v>33513.32492</v>
      </c>
      <c r="F9" s="8" t="n">
        <f aca="false">'Quarterly Data'!F63/1000</f>
        <v>32670.86154838</v>
      </c>
      <c r="G9" s="8" t="n">
        <f aca="false">'Quarterly Data'!G63/1000</f>
        <v>34090.16273534</v>
      </c>
      <c r="H9" s="8" t="n">
        <f aca="false">'Quarterly Data'!H63/1000</f>
        <v>34166.84574931</v>
      </c>
      <c r="I9" s="8" t="n">
        <f aca="false">'Quarterly Data'!I63/1000</f>
        <v>33341.0973804</v>
      </c>
      <c r="J9" s="8" t="n">
        <f aca="false">'Quarterly Data'!J63/1000</f>
        <v>32250.26256</v>
      </c>
      <c r="K9" s="8" t="n">
        <f aca="false">'Quarterly Data'!K63/1000</f>
        <v>33158.86338</v>
      </c>
      <c r="L9" s="8" t="n">
        <f aca="false">'Quarterly Data'!L63/1000</f>
        <v>34201.08358</v>
      </c>
      <c r="M9" s="8" t="n">
        <f aca="false">'Quarterly Data'!M63/1000</f>
        <v>34157.44609</v>
      </c>
      <c r="N9" s="8" t="n">
        <f aca="false">'Quarterly Data'!N63/1000</f>
        <v>37936.53862704</v>
      </c>
      <c r="O9" s="8" t="n">
        <f aca="false">'Quarterly Data'!O63/1000</f>
        <v>38373.70698448</v>
      </c>
      <c r="P9" s="8" t="n">
        <f aca="false">'Quarterly Data'!P63/1000</f>
        <v>42245.95991772</v>
      </c>
      <c r="Q9" s="8" t="n">
        <f aca="false">'Quarterly Data'!Q63/1000</f>
        <v>40260.98194308</v>
      </c>
      <c r="R9" s="8" t="n">
        <f aca="false">'Quarterly Data'!R63/1000</f>
        <v>32492.26556</v>
      </c>
      <c r="S9" s="8" t="n">
        <f aca="false">'Quarterly Data'!S63/1000</f>
        <v>31168.89398</v>
      </c>
      <c r="T9" s="8" t="n">
        <f aca="false">'Quarterly Data'!T63/1000</f>
        <v>28253.44694</v>
      </c>
      <c r="U9" s="8" t="n">
        <f aca="false">'Quarterly Data'!U63/1000</f>
        <v>30973.1008</v>
      </c>
      <c r="V9" s="8" t="n">
        <f aca="false">'Quarterly Data'!V63/1000</f>
        <v>35792.76554281</v>
      </c>
      <c r="W9" s="8" t="n">
        <f aca="false">'Quarterly Data'!W63/1000</f>
        <v>38108.879886</v>
      </c>
      <c r="X9" s="8" t="n">
        <f aca="false">'Quarterly Data'!X63/1000</f>
        <v>39567.74822912</v>
      </c>
      <c r="Y9" s="8" t="n">
        <f aca="false">'Quarterly Data'!Y63/1000</f>
        <v>43509.586091</v>
      </c>
      <c r="Z9" s="8" t="n">
        <f aca="false">'Quarterly Data'!Z63/1000</f>
        <v>43162.55324</v>
      </c>
      <c r="AA9" s="8" t="n">
        <f aca="false">'Quarterly Data'!AA63/1000</f>
        <v>36096.66418</v>
      </c>
      <c r="AB9" s="8" t="n">
        <f aca="false">'Quarterly Data'!AB63/1000</f>
        <v>33684.99208</v>
      </c>
      <c r="AC9" s="8" t="n">
        <f aca="false">'Quarterly Data'!AC63/1000</f>
        <v>30523.742</v>
      </c>
      <c r="AD9" s="8" t="n">
        <f aca="false">'Quarterly Data'!AD63/1000</f>
        <v>30834.17224</v>
      </c>
      <c r="AE9" s="8" t="n">
        <f aca="false">'Quarterly Data'!AE63/1000</f>
        <v>33304.03203878</v>
      </c>
      <c r="AF9" s="8" t="n">
        <f aca="false">'Quarterly Data'!AF63/1000</f>
        <v>30498.99643333</v>
      </c>
      <c r="AG9" s="8" t="n">
        <f aca="false">'Quarterly Data'!AG63/1000</f>
        <v>31333.50573868</v>
      </c>
      <c r="AH9" s="8" t="n">
        <f aca="false">'Quarterly Data'!AH63/1000</f>
        <v>31882.25703</v>
      </c>
      <c r="AI9" s="8" t="n">
        <f aca="false">'Quarterly Data'!AI63/1000</f>
        <v>34269.01234</v>
      </c>
      <c r="AJ9" s="8" t="n">
        <f aca="false">'Quarterly Data'!AJ63/1000</f>
        <v>37490.55428</v>
      </c>
      <c r="AK9" s="8" t="n">
        <f aca="false">'Quarterly Data'!AK63/1000</f>
        <v>36198.42344</v>
      </c>
      <c r="AL9" s="8" t="n">
        <f aca="false">'Quarterly Data'!AL63/1000</f>
        <v>35892.186541</v>
      </c>
      <c r="AM9" s="8" t="n">
        <f aca="false">'Quarterly Data'!AM63/1000</f>
        <v>34817.16819288</v>
      </c>
      <c r="AN9" s="8" t="n">
        <f aca="false">'Quarterly Data'!AN63/1000</f>
        <v>33709.04645505</v>
      </c>
      <c r="AO9" s="8" t="n">
        <f aca="false">'Quarterly Data'!AO63/1000</f>
        <v>32596.93702944</v>
      </c>
      <c r="AP9" s="8" t="n">
        <f aca="false">'Quarterly Data'!AP63/1000</f>
        <v>31070.27679305</v>
      </c>
      <c r="AQ9" s="8" t="n">
        <f aca="false">'Quarterly Data'!AQ63/1000</f>
        <v>34374.17194838</v>
      </c>
      <c r="AR9" s="4"/>
      <c r="AS9" s="4"/>
    </row>
    <row r="10" customFormat="false" ht="15" hidden="false" customHeight="true" outlineLevel="0" collapsed="false">
      <c r="A10" s="3" t="s">
        <v>167</v>
      </c>
      <c r="B10" s="9" t="n">
        <f aca="false">'Quarterly Data'!B63/'Quarterly Data'!B54</f>
        <v>97.705165702262</v>
      </c>
      <c r="C10" s="9" t="n">
        <f aca="false">'Quarterly Data'!C63/'Quarterly Data'!C54</f>
        <v>91.3601950254827</v>
      </c>
      <c r="D10" s="9" t="n">
        <f aca="false">'Quarterly Data'!D63/'Quarterly Data'!D54</f>
        <v>86.7764993360243</v>
      </c>
      <c r="E10" s="9" t="n">
        <f aca="false">'Quarterly Data'!E63/'Quarterly Data'!E54</f>
        <v>88.0777638719885</v>
      </c>
      <c r="F10" s="9" t="n">
        <f aca="false">'Quarterly Data'!F63/'Quarterly Data'!F54</f>
        <v>85.758119275447</v>
      </c>
      <c r="G10" s="9" t="n">
        <f aca="false">'Quarterly Data'!G63/'Quarterly Data'!G54</f>
        <v>89.4485177940748</v>
      </c>
      <c r="H10" s="9" t="n">
        <f aca="false">'Quarterly Data'!H63/'Quarterly Data'!H54</f>
        <v>89.6126752035048</v>
      </c>
      <c r="I10" s="9" t="n">
        <f aca="false">'Quarterly Data'!I63/'Quarterly Data'!I54</f>
        <v>87.3291633774812</v>
      </c>
      <c r="J10" s="9" t="n">
        <f aca="false">'Quarterly Data'!J63/'Quarterly Data'!J54</f>
        <v>84.3722041241321</v>
      </c>
      <c r="K10" s="9" t="n">
        <f aca="false">'Quarterly Data'!K63/'Quarterly Data'!K54</f>
        <v>86.7347368834063</v>
      </c>
      <c r="L10" s="9" t="n">
        <f aca="false">'Quarterly Data'!L63/'Quarterly Data'!L54</f>
        <v>89.4302625034974</v>
      </c>
      <c r="M10" s="9" t="n">
        <f aca="false">'Quarterly Data'!M63/'Quarterly Data'!M54</f>
        <v>89.1120377815288</v>
      </c>
      <c r="N10" s="9" t="n">
        <f aca="false">'Quarterly Data'!N63/'Quarterly Data'!N54</f>
        <v>98.7121531384695</v>
      </c>
      <c r="O10" s="9" t="n">
        <f aca="false">'Quarterly Data'!O63/'Quarterly Data'!O54</f>
        <v>99.7511209101943</v>
      </c>
      <c r="P10" s="9" t="n">
        <f aca="false">'Quarterly Data'!P63/'Quarterly Data'!P54</f>
        <v>109.707818187396</v>
      </c>
      <c r="Q10" s="9" t="n">
        <f aca="false">'Quarterly Data'!Q63/'Quarterly Data'!Q54</f>
        <v>104.464847495798</v>
      </c>
      <c r="R10" s="9" t="n">
        <f aca="false">'Quarterly Data'!R63/'Quarterly Data'!R54</f>
        <v>84.1690038234776</v>
      </c>
      <c r="S10" s="9" t="n">
        <f aca="false">'Quarterly Data'!S63/'Quarterly Data'!S54</f>
        <v>80.7298161304777</v>
      </c>
      <c r="T10" s="9" t="n">
        <f aca="false">'Quarterly Data'!T63/'Quarterly Data'!T54</f>
        <v>73.1730894182607</v>
      </c>
      <c r="U10" s="9" t="n">
        <f aca="false">'Quarterly Data'!U63/'Quarterly Data'!U54</f>
        <v>80.2079469649886</v>
      </c>
      <c r="V10" s="9" t="n">
        <f aca="false">'Quarterly Data'!V63/'Quarterly Data'!V54</f>
        <v>92.4973776223678</v>
      </c>
      <c r="W10" s="9" t="n">
        <f aca="false">'Quarterly Data'!W63/'Quarterly Data'!W54</f>
        <v>98.4002151255631</v>
      </c>
      <c r="X10" s="9" t="n">
        <f aca="false">'Quarterly Data'!X63/'Quarterly Data'!X54</f>
        <v>102.014927866365</v>
      </c>
      <c r="Y10" s="9" t="n">
        <f aca="false">'Quarterly Data'!Y63/'Quarterly Data'!Y54</f>
        <v>112.084313211405</v>
      </c>
      <c r="Z10" s="9" t="n">
        <f aca="false">'Quarterly Data'!Z63/'Quarterly Data'!Z54</f>
        <v>111.001379051401</v>
      </c>
      <c r="AA10" s="9" t="n">
        <f aca="false">'Quarterly Data'!AA63/'Quarterly Data'!AA54</f>
        <v>92.8008766251295</v>
      </c>
      <c r="AB10" s="9" t="n">
        <f aca="false">'Quarterly Data'!AB63/'Quarterly Data'!AB54</f>
        <v>86.5906935997162</v>
      </c>
      <c r="AC10" s="9" t="n">
        <f aca="false">'Quarterly Data'!AC63/'Quarterly Data'!AC54</f>
        <v>78.0937982909482</v>
      </c>
      <c r="AD10" s="9" t="n">
        <f aca="false">'Quarterly Data'!AD63/'Quarterly Data'!AD54</f>
        <v>78.7765053586426</v>
      </c>
      <c r="AE10" s="9" t="n">
        <f aca="false">'Quarterly Data'!AE63/'Quarterly Data'!AE54</f>
        <v>85.0790328090277</v>
      </c>
      <c r="AF10" s="9" t="n">
        <f aca="false">'Quarterly Data'!AF63/'Quarterly Data'!AF54</f>
        <v>77.911421351364</v>
      </c>
      <c r="AG10" s="9" t="n">
        <f aca="false">'Quarterly Data'!AG63/'Quarterly Data'!AG54</f>
        <v>80.1629376902824</v>
      </c>
      <c r="AH10" s="9" t="n">
        <f aca="false">'Quarterly Data'!AH63/'Quarterly Data'!AH54</f>
        <v>81.6085499381836</v>
      </c>
      <c r="AI10" s="9" t="n">
        <f aca="false">'Quarterly Data'!AI63/'Quarterly Data'!AI54</f>
        <v>87.7003829548741</v>
      </c>
      <c r="AJ10" s="9" t="n">
        <f aca="false">'Quarterly Data'!AJ63/'Quarterly Data'!AJ54</f>
        <v>95.9038833719604</v>
      </c>
      <c r="AK10" s="9" t="n">
        <f aca="false">'Quarterly Data'!AK63/'Quarterly Data'!AK54</f>
        <v>92.5745895723737</v>
      </c>
      <c r="AL10" s="9" t="n">
        <f aca="false">'Quarterly Data'!AL63/'Quarterly Data'!AL54</f>
        <v>91.6636644946502</v>
      </c>
      <c r="AM10" s="9" t="n">
        <f aca="false">'Quarterly Data'!AM63/'Quarterly Data'!AM54</f>
        <v>88.9130481855574</v>
      </c>
      <c r="AN10" s="9" t="n">
        <f aca="false">'Quarterly Data'!AN63/'Quarterly Data'!AN54</f>
        <v>86.3944232143487</v>
      </c>
      <c r="AO10" s="9" t="n">
        <f aca="false">'Quarterly Data'!AO63/'Quarterly Data'!AO54</f>
        <v>84.2011926133551</v>
      </c>
      <c r="AP10" s="9" t="n">
        <f aca="false">'Quarterly Data'!AP63/'Quarterly Data'!AP54</f>
        <v>80.9121228893573</v>
      </c>
      <c r="AQ10" s="9" t="n">
        <f aca="false">'Quarterly Data'!AQ63/'Quarterly Data'!AQ54</f>
        <v>89.4809873802971</v>
      </c>
      <c r="AR10" s="4"/>
      <c r="AS10" s="4"/>
    </row>
    <row r="11" customFormat="false" ht="15" hidden="false" customHeight="true" outlineLevel="0" collapsed="false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customFormat="false" ht="15" hidden="false" customHeight="true" outlineLevel="0" collapsed="false">
      <c r="A12" s="12" t="s">
        <v>168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customFormat="false" ht="15" hidden="false" customHeight="true" outlineLevel="0" collapsed="false">
      <c r="A13" s="3" t="s">
        <v>169</v>
      </c>
      <c r="B13" s="9" t="n">
        <f aca="false">'Quarterly Data'!B5/'Quarterly Data'!B51</f>
        <v>9.76298061704204</v>
      </c>
      <c r="C13" s="9" t="n">
        <f aca="false">'Quarterly Data'!C5/'Quarterly Data'!C51</f>
        <v>0.597804038579823</v>
      </c>
      <c r="D13" s="9" t="n">
        <f aca="false">'Quarterly Data'!D5/'Quarterly Data'!D51</f>
        <v>0.568795390887955</v>
      </c>
      <c r="E13" s="9" t="n">
        <f aca="false">'Quarterly Data'!E5/'Quarterly Data'!E51</f>
        <v>0.79186351018698</v>
      </c>
      <c r="F13" s="9" t="n">
        <f aca="false">'Quarterly Data'!F5/'Quarterly Data'!F51</f>
        <v>0.392228209689233</v>
      </c>
      <c r="G13" s="9" t="n">
        <f aca="false">'Quarterly Data'!G5/'Quarterly Data'!G51</f>
        <v>0.533483846017163</v>
      </c>
      <c r="H13" s="9" t="n">
        <f aca="false">'Quarterly Data'!H5/'Quarterly Data'!H51</f>
        <v>0.37654493465119</v>
      </c>
      <c r="I13" s="9" t="n">
        <f aca="false">'Quarterly Data'!I5/'Quarterly Data'!I51</f>
        <v>0.339551819997129</v>
      </c>
      <c r="J13" s="9" t="n">
        <f aca="false">'Quarterly Data'!J5/'Quarterly Data'!J51</f>
        <v>0.575816280174822</v>
      </c>
      <c r="K13" s="9" t="n">
        <f aca="false">'Quarterly Data'!K5/'Quarterly Data'!K51</f>
        <v>0.308823414349165</v>
      </c>
      <c r="L13" s="9" t="n">
        <f aca="false">'Quarterly Data'!L5/'Quarterly Data'!L51</f>
        <v>0.583108439007617</v>
      </c>
      <c r="M13" s="9" t="n">
        <f aca="false">'Quarterly Data'!M5/'Quarterly Data'!M51</f>
        <v>0.318473260195266</v>
      </c>
      <c r="N13" s="9" t="n">
        <f aca="false">'Quarterly Data'!N5/'Quarterly Data'!N51</f>
        <v>0.283648853534934</v>
      </c>
      <c r="O13" s="9" t="n">
        <f aca="false">'Quarterly Data'!O5/'Quarterly Data'!O51</f>
        <v>0.83215015526784</v>
      </c>
      <c r="P13" s="9" t="n">
        <f aca="false">'Quarterly Data'!P5/'Quarterly Data'!P51</f>
        <v>0.71814130929242</v>
      </c>
      <c r="Q13" s="9" t="n">
        <f aca="false">'Quarterly Data'!Q5/'Quarterly Data'!Q51</f>
        <v>0.778280893623287</v>
      </c>
      <c r="R13" s="9" t="n">
        <f aca="false">'Quarterly Data'!R5/'Quarterly Data'!R51</f>
        <v>0.859728284605982</v>
      </c>
      <c r="S13" s="9" t="n">
        <f aca="false">'Quarterly Data'!S5/'Quarterly Data'!S51</f>
        <v>0.703477208593647</v>
      </c>
      <c r="T13" s="9" t="n">
        <f aca="false">'Quarterly Data'!T5/'Quarterly Data'!T51</f>
        <v>0.247282524140935</v>
      </c>
      <c r="U13" s="9" t="n">
        <f aca="false">'Quarterly Data'!U5/'Quarterly Data'!U51</f>
        <v>0.681736641815033</v>
      </c>
      <c r="V13" s="9" t="n">
        <f aca="false">'Quarterly Data'!V5/'Quarterly Data'!V51</f>
        <v>0.156013191493761</v>
      </c>
      <c r="W13" s="9" t="n">
        <f aca="false">'Quarterly Data'!W5/'Quarterly Data'!W51</f>
        <v>0.845856325099273</v>
      </c>
      <c r="X13" s="9" t="n">
        <f aca="false">'Quarterly Data'!X5/'Quarterly Data'!X51</f>
        <v>1.15180727855109</v>
      </c>
      <c r="Y13" s="9" t="n">
        <f aca="false">'Quarterly Data'!Y5/'Quarterly Data'!Y51</f>
        <v>1.4421028277635</v>
      </c>
      <c r="Z13" s="9" t="n">
        <f aca="false">'Quarterly Data'!Z5/'Quarterly Data'!Z51</f>
        <v>0.189406305501658</v>
      </c>
      <c r="AA13" s="9" t="n">
        <f aca="false">'Quarterly Data'!AA5/'Quarterly Data'!AA51</f>
        <v>0.597586314056549</v>
      </c>
      <c r="AB13" s="9" t="n">
        <f aca="false">'Quarterly Data'!AB5/'Quarterly Data'!AB51</f>
        <v>0.860942717698433</v>
      </c>
      <c r="AC13" s="9" t="n">
        <f aca="false">'Quarterly Data'!AC5/'Quarterly Data'!AC51</f>
        <v>0.423718433291906</v>
      </c>
      <c r="AD13" s="9" t="n">
        <f aca="false">'Quarterly Data'!AD5/'Quarterly Data'!AD51</f>
        <v>0.563325517580325</v>
      </c>
      <c r="AE13" s="9" t="n">
        <f aca="false">'Quarterly Data'!AE5/'Quarterly Data'!AE51</f>
        <v>0.370313941925473</v>
      </c>
      <c r="AF13" s="9" t="n">
        <f aca="false">'Quarterly Data'!AF5/'Quarterly Data'!AF51</f>
        <v>0.463231216989352</v>
      </c>
      <c r="AG13" s="9" t="n">
        <f aca="false">'Quarterly Data'!AG5/'Quarterly Data'!AG51</f>
        <v>0.824666634253442</v>
      </c>
      <c r="AH13" s="9" t="n">
        <f aca="false">'Quarterly Data'!AH5/'Quarterly Data'!AH51</f>
        <v>0.781009880658847</v>
      </c>
      <c r="AI13" s="9" t="n">
        <f aca="false">'Quarterly Data'!AI5/'Quarterly Data'!AI51</f>
        <v>0.470000665741457</v>
      </c>
      <c r="AJ13" s="9" t="n">
        <f aca="false">'Quarterly Data'!AJ5/'Quarterly Data'!AJ51</f>
        <v>0.37981361853176</v>
      </c>
      <c r="AK13" s="9" t="n">
        <f aca="false">'Quarterly Data'!AK5/'Quarterly Data'!AK51</f>
        <v>1.10909137386725</v>
      </c>
      <c r="AL13" s="9" t="n">
        <f aca="false">'Quarterly Data'!AL5/'Quarterly Data'!AL51</f>
        <v>0.676922840950051</v>
      </c>
      <c r="AM13" s="9" t="n">
        <f aca="false">'Quarterly Data'!AM5/'Quarterly Data'!AM51</f>
        <v>0.507754828888015</v>
      </c>
      <c r="AN13" s="9" t="n">
        <f aca="false">'Quarterly Data'!AN5/'Quarterly Data'!AN51</f>
        <v>0.759319224689615</v>
      </c>
      <c r="AO13" s="9" t="n">
        <f aca="false">'Quarterly Data'!AO5/'Quarterly Data'!AO51</f>
        <v>1.00707399137745</v>
      </c>
      <c r="AP13" s="9" t="n">
        <f aca="false">'Quarterly Data'!AP5/'Quarterly Data'!AP51</f>
        <v>0.241752962805239</v>
      </c>
      <c r="AQ13" s="9" t="n">
        <f aca="false">'Quarterly Data'!AQ5/'Quarterly Data'!AQ51</f>
        <v>0.306712028300658</v>
      </c>
    </row>
    <row r="14" customFormat="false" ht="15" hidden="false" customHeight="true" outlineLevel="0" collapsed="false">
      <c r="A14" s="3" t="s">
        <v>170</v>
      </c>
      <c r="B14" s="9" t="n">
        <f aca="false">'Quarterly Data'!B7/'Quarterly Data'!B51</f>
        <v>0.0614661354164759</v>
      </c>
      <c r="C14" s="9" t="n">
        <f aca="false">'Quarterly Data'!C7/'Quarterly Data'!C51</f>
        <v>0.0549409131953987</v>
      </c>
      <c r="D14" s="9" t="n">
        <f aca="false">'Quarterly Data'!D7/'Quarterly Data'!D51</f>
        <v>0.0510417838079572</v>
      </c>
      <c r="E14" s="9" t="n">
        <f aca="false">'Quarterly Data'!E7/'Quarterly Data'!E51</f>
        <v>0.0471691195726182</v>
      </c>
      <c r="F14" s="9" t="n">
        <f aca="false">'Quarterly Data'!F7/'Quarterly Data'!F51</f>
        <v>0.0582086428795647</v>
      </c>
      <c r="G14" s="9" t="n">
        <f aca="false">'Quarterly Data'!G7/'Quarterly Data'!G51</f>
        <v>0.0564135126942816</v>
      </c>
      <c r="H14" s="9" t="n">
        <f aca="false">'Quarterly Data'!H7/'Quarterly Data'!H51</f>
        <v>0.0544751857316325</v>
      </c>
      <c r="I14" s="9" t="n">
        <f aca="false">'Quarterly Data'!I7/'Quarterly Data'!I51</f>
        <v>0.0542697171793634</v>
      </c>
      <c r="J14" s="9" t="n">
        <f aca="false">'Quarterly Data'!J7/'Quarterly Data'!J51</f>
        <v>0.0612086116057209</v>
      </c>
      <c r="K14" s="9" t="n">
        <f aca="false">'Quarterly Data'!K7/'Quarterly Data'!K51</f>
        <v>0.0612482819236196</v>
      </c>
      <c r="L14" s="9" t="n">
        <f aca="false">'Quarterly Data'!L7/'Quarterly Data'!L51</f>
        <v>0.0579524022881912</v>
      </c>
      <c r="M14" s="9" t="n">
        <f aca="false">'Quarterly Data'!M7/'Quarterly Data'!M51</f>
        <v>0.0606563690488582</v>
      </c>
      <c r="N14" s="9" t="n">
        <f aca="false">'Quarterly Data'!N7/'Quarterly Data'!N51</f>
        <v>0.068528287779347</v>
      </c>
      <c r="O14" s="9" t="n">
        <f aca="false">'Quarterly Data'!O7/'Quarterly Data'!O51</f>
        <v>0.0631146288464079</v>
      </c>
      <c r="P14" s="9" t="n">
        <f aca="false">'Quarterly Data'!P7/'Quarterly Data'!P51</f>
        <v>0.0567077457507961</v>
      </c>
      <c r="Q14" s="9" t="n">
        <f aca="false">'Quarterly Data'!Q7/'Quarterly Data'!Q51</f>
        <v>0.058477100192952</v>
      </c>
      <c r="R14" s="9" t="n">
        <f aca="false">'Quarterly Data'!R7/'Quarterly Data'!R51</f>
        <v>0.0716089200385581</v>
      </c>
      <c r="S14" s="9" t="n">
        <f aca="false">'Quarterly Data'!S7/'Quarterly Data'!S51</f>
        <v>0.0611744097762967</v>
      </c>
      <c r="T14" s="9" t="n">
        <f aca="false">'Quarterly Data'!T7/'Quarterly Data'!T51</f>
        <v>0.0523684565359443</v>
      </c>
      <c r="U14" s="9" t="n">
        <f aca="false">'Quarterly Data'!U7/'Quarterly Data'!U51</f>
        <v>0.0578396706726532</v>
      </c>
      <c r="V14" s="9" t="n">
        <f aca="false">'Quarterly Data'!V7/'Quarterly Data'!V51</f>
        <v>0.0675340383959309</v>
      </c>
      <c r="W14" s="9" t="n">
        <f aca="false">'Quarterly Data'!W7/'Quarterly Data'!W51</f>
        <v>0.0630576040431128</v>
      </c>
      <c r="X14" s="9" t="n">
        <f aca="false">'Quarterly Data'!X7/'Quarterly Data'!X51</f>
        <v>0.0612090407699795</v>
      </c>
      <c r="Y14" s="9" t="n">
        <f aca="false">'Quarterly Data'!Y7/'Quarterly Data'!Y51</f>
        <v>0.0611773778920309</v>
      </c>
      <c r="Z14" s="9" t="n">
        <f aca="false">'Quarterly Data'!Z7/'Quarterly Data'!Z51</f>
        <v>0.0789137330992639</v>
      </c>
      <c r="AA14" s="9" t="n">
        <f aca="false">'Quarterly Data'!AA7/'Quarterly Data'!AA51</f>
        <v>0.0682114119728891</v>
      </c>
      <c r="AB14" s="9" t="n">
        <f aca="false">'Quarterly Data'!AB7/'Quarterly Data'!AB51</f>
        <v>0.0660904187002312</v>
      </c>
      <c r="AC14" s="9" t="n">
        <f aca="false">'Quarterly Data'!AC7/'Quarterly Data'!AC51</f>
        <v>0.0698766159720176</v>
      </c>
      <c r="AD14" s="9" t="n">
        <f aca="false">'Quarterly Data'!AD7/'Quarterly Data'!AD51</f>
        <v>0.0805449183953474</v>
      </c>
      <c r="AE14" s="9" t="n">
        <f aca="false">'Quarterly Data'!AE7/'Quarterly Data'!AE51</f>
        <v>0.0784254077972939</v>
      </c>
      <c r="AF14" s="9" t="n">
        <f aca="false">'Quarterly Data'!AF7/'Quarterly Data'!AF51</f>
        <v>0.0719788629644488</v>
      </c>
      <c r="AG14" s="9" t="n">
        <f aca="false">'Quarterly Data'!AG7/'Quarterly Data'!AG51</f>
        <v>0.0754631039415334</v>
      </c>
      <c r="AH14" s="9" t="n">
        <f aca="false">'Quarterly Data'!AH7/'Quarterly Data'!AH51</f>
        <v>0.0907873546001777</v>
      </c>
      <c r="AI14" s="9" t="n">
        <f aca="false">'Quarterly Data'!AI7/'Quarterly Data'!AI51</f>
        <v>0.0858063921422024</v>
      </c>
      <c r="AJ14" s="9" t="n">
        <f aca="false">'Quarterly Data'!AJ7/'Quarterly Data'!AJ51</f>
        <v>0.0803322541212093</v>
      </c>
      <c r="AK14" s="9" t="n">
        <f aca="false">'Quarterly Data'!AK7/'Quarterly Data'!AK51</f>
        <v>0.0827157811321719</v>
      </c>
      <c r="AL14" s="9" t="n">
        <f aca="false">'Quarterly Data'!AL7/'Quarterly Data'!AL51</f>
        <v>0.091559107211788</v>
      </c>
      <c r="AM14" s="9" t="n">
        <f aca="false">'Quarterly Data'!AM7/'Quarterly Data'!AM51</f>
        <v>0.0888535829046381</v>
      </c>
      <c r="AN14" s="9" t="n">
        <f aca="false">'Quarterly Data'!AN7/'Quarterly Data'!AN51</f>
        <v>0.0769606564253669</v>
      </c>
      <c r="AO14" s="9" t="n">
        <f aca="false">'Quarterly Data'!AO7/'Quarterly Data'!AO51</f>
        <v>0.0840595964480846</v>
      </c>
      <c r="AP14" s="9" t="n">
        <f aca="false">'Quarterly Data'!AP7/'Quarterly Data'!AP51</f>
        <v>0.0912497273492111</v>
      </c>
      <c r="AQ14" s="9" t="n">
        <f aca="false">'Quarterly Data'!AQ7/'Quarterly Data'!AQ51</f>
        <v>0.0993779273623391</v>
      </c>
    </row>
    <row r="15" customFormat="false" ht="15" hidden="false" customHeight="true" outlineLevel="0" collapsed="false">
      <c r="A15" s="3" t="s">
        <v>171</v>
      </c>
      <c r="B15" s="9" t="n">
        <f aca="false">'Quarterly Data'!B8/'Quarterly Data'!B51</f>
        <v>0.0437339598109056</v>
      </c>
      <c r="C15" s="9" t="n">
        <f aca="false">'Quarterly Data'!C8/'Quarterly Data'!C51</f>
        <v>0.047887139622839</v>
      </c>
      <c r="D15" s="9" t="n">
        <f aca="false">'Quarterly Data'!D8/'Quarterly Data'!D51</f>
        <v>0.0324159917148962</v>
      </c>
      <c r="E15" s="9" t="n">
        <f aca="false">'Quarterly Data'!E8/'Quarterly Data'!E51</f>
        <v>0.0273189126905148</v>
      </c>
      <c r="F15" s="9" t="n">
        <f aca="false">'Quarterly Data'!F8/'Quarterly Data'!F51</f>
        <v>0.037074918907607</v>
      </c>
      <c r="G15" s="9" t="n">
        <f aca="false">'Quarterly Data'!G8/'Quarterly Data'!G51</f>
        <v>0.0356056567683673</v>
      </c>
      <c r="H15" s="9" t="n">
        <f aca="false">'Quarterly Data'!H8/'Quarterly Data'!H51</f>
        <v>0.0328167230281111</v>
      </c>
      <c r="I15" s="9" t="n">
        <f aca="false">'Quarterly Data'!I8/'Quarterly Data'!I51</f>
        <v>0.0309523498779708</v>
      </c>
      <c r="J15" s="9" t="n">
        <f aca="false">'Quarterly Data'!J8/'Quarterly Data'!J51</f>
        <v>0.042499308126511</v>
      </c>
      <c r="K15" s="9" t="n">
        <f aca="false">'Quarterly Data'!K8/'Quarterly Data'!K51</f>
        <v>0.0326062860078816</v>
      </c>
      <c r="L15" s="9" t="n">
        <f aca="false">'Quarterly Data'!L8/'Quarterly Data'!L51</f>
        <v>0.0329266132477519</v>
      </c>
      <c r="M15" s="9" t="n">
        <f aca="false">'Quarterly Data'!M8/'Quarterly Data'!M51</f>
        <v>0.0322485792201844</v>
      </c>
      <c r="N15" s="9" t="n">
        <f aca="false">'Quarterly Data'!N8/'Quarterly Data'!N51</f>
        <v>0.0399315651740467</v>
      </c>
      <c r="O15" s="9" t="n">
        <f aca="false">'Quarterly Data'!O8/'Quarterly Data'!O51</f>
        <v>0.0371114742804456</v>
      </c>
      <c r="P15" s="9" t="n">
        <f aca="false">'Quarterly Data'!P8/'Quarterly Data'!P51</f>
        <v>0.0295092221165378</v>
      </c>
      <c r="Q15" s="9" t="n">
        <f aca="false">'Quarterly Data'!Q8/'Quarterly Data'!Q51</f>
        <v>0.0300405793208194</v>
      </c>
      <c r="R15" s="9" t="n">
        <f aca="false">'Quarterly Data'!R8/'Quarterly Data'!R51</f>
        <v>0.0375191562712399</v>
      </c>
      <c r="S15" s="9" t="n">
        <f aca="false">'Quarterly Data'!S8/'Quarterly Data'!S51</f>
        <v>0.0306675338742152</v>
      </c>
      <c r="T15" s="9" t="n">
        <f aca="false">'Quarterly Data'!T8/'Quarterly Data'!T51</f>
        <v>0.0281575098793731</v>
      </c>
      <c r="U15" s="9" t="n">
        <f aca="false">'Quarterly Data'!U8/'Quarterly Data'!U51</f>
        <v>0.0287565196652806</v>
      </c>
      <c r="V15" s="9" t="n">
        <f aca="false">'Quarterly Data'!V8/'Quarterly Data'!V51</f>
        <v>0.0397579836450289</v>
      </c>
      <c r="W15" s="9" t="n">
        <f aca="false">'Quarterly Data'!W8/'Quarterly Data'!W51</f>
        <v>0.0378474550048992</v>
      </c>
      <c r="X15" s="9" t="n">
        <f aca="false">'Quarterly Data'!X8/'Quarterly Data'!X51</f>
        <v>0.0335784578782308</v>
      </c>
      <c r="Y15" s="9" t="n">
        <f aca="false">'Quarterly Data'!Y8/'Quarterly Data'!Y51</f>
        <v>0.0344575835475578</v>
      </c>
      <c r="Z15" s="9" t="n">
        <f aca="false">'Quarterly Data'!Z8/'Quarterly Data'!Z51</f>
        <v>0.0442422002525486</v>
      </c>
      <c r="AA15" s="9" t="n">
        <f aca="false">'Quarterly Data'!AA8/'Quarterly Data'!AA51</f>
        <v>0.0421791490203229</v>
      </c>
      <c r="AB15" s="9" t="n">
        <f aca="false">'Quarterly Data'!AB8/'Quarterly Data'!AB51</f>
        <v>0.034348831235551</v>
      </c>
      <c r="AC15" s="9" t="n">
        <f aca="false">'Quarterly Data'!AC8/'Quarterly Data'!AC51</f>
        <v>0.0299222283437328</v>
      </c>
      <c r="AD15" s="9" t="n">
        <f aca="false">'Quarterly Data'!AD8/'Quarterly Data'!AD51</f>
        <v>0.0413782687936436</v>
      </c>
      <c r="AE15" s="9" t="n">
        <f aca="false">'Quarterly Data'!AE8/'Quarterly Data'!AE51</f>
        <v>0.0482531372463809</v>
      </c>
      <c r="AF15" s="9" t="n">
        <f aca="false">'Quarterly Data'!AF8/'Quarterly Data'!AF51</f>
        <v>0.0360137063658966</v>
      </c>
      <c r="AG15" s="9" t="n">
        <f aca="false">'Quarterly Data'!AG8/'Quarterly Data'!AG51</f>
        <v>0.0296350697438758</v>
      </c>
      <c r="AH15" s="9" t="n">
        <f aca="false">'Quarterly Data'!AH8/'Quarterly Data'!AH51</f>
        <v>0.0402497945263352</v>
      </c>
      <c r="AI15" s="9" t="n">
        <f aca="false">'Quarterly Data'!AI8/'Quarterly Data'!AI51</f>
        <v>0.0477054964638887</v>
      </c>
      <c r="AJ15" s="9" t="n">
        <f aca="false">'Quarterly Data'!AJ8/'Quarterly Data'!AJ51</f>
        <v>0.0372123592804571</v>
      </c>
      <c r="AK15" s="9" t="n">
        <f aca="false">'Quarterly Data'!AK8/'Quarterly Data'!AK51</f>
        <v>0.0325949973798234</v>
      </c>
      <c r="AL15" s="9" t="n">
        <f aca="false">'Quarterly Data'!AL8/'Quarterly Data'!AL51</f>
        <v>0.0466666155391777</v>
      </c>
      <c r="AM15" s="9" t="n">
        <f aca="false">'Quarterly Data'!AM8/'Quarterly Data'!AM51</f>
        <v>0.047333575139592</v>
      </c>
      <c r="AN15" s="9" t="n">
        <f aca="false">'Quarterly Data'!AN8/'Quarterly Data'!AN51</f>
        <v>0.0375070978039011</v>
      </c>
      <c r="AO15" s="9" t="n">
        <f aca="false">'Quarterly Data'!AO8/'Quarterly Data'!AO51</f>
        <v>0.0355757457273092</v>
      </c>
      <c r="AP15" s="9" t="n">
        <f aca="false">'Quarterly Data'!AP8/'Quarterly Data'!AP51</f>
        <v>0.0437929100408197</v>
      </c>
      <c r="AQ15" s="9" t="n">
        <f aca="false">'Quarterly Data'!AQ8/'Quarterly Data'!AQ51</f>
        <v>0.0433471050698399</v>
      </c>
    </row>
    <row r="16" customFormat="false" ht="15" hidden="false" customHeight="true" outlineLevel="0" collapsed="false">
      <c r="A16" s="3" t="s">
        <v>172</v>
      </c>
      <c r="B16" s="9" t="n">
        <f aca="false">'Quarterly Data'!B9/'Quarterly Data'!B51</f>
        <v>0.452290820237388</v>
      </c>
      <c r="C16" s="9" t="n">
        <f aca="false">'Quarterly Data'!C9/'Quarterly Data'!C51</f>
        <v>0.460987004829021</v>
      </c>
      <c r="D16" s="9" t="n">
        <f aca="false">'Quarterly Data'!D9/'Quarterly Data'!D51</f>
        <v>0.468730794276793</v>
      </c>
      <c r="E16" s="9" t="n">
        <f aca="false">'Quarterly Data'!E9/'Quarterly Data'!E51</f>
        <v>0.464586497669303</v>
      </c>
      <c r="F16" s="9" t="n">
        <f aca="false">'Quarterly Data'!F9/'Quarterly Data'!F51</f>
        <v>0.468159464267029</v>
      </c>
      <c r="G16" s="9" t="n">
        <f aca="false">'Quarterly Data'!G9/'Quarterly Data'!G51</f>
        <v>0.470080377954073</v>
      </c>
      <c r="H16" s="9" t="n">
        <f aca="false">'Quarterly Data'!H9/'Quarterly Data'!H51</f>
        <v>0.480747888077922</v>
      </c>
      <c r="I16" s="9" t="n">
        <f aca="false">'Quarterly Data'!I9/'Quarterly Data'!I51</f>
        <v>0.524099137312225</v>
      </c>
      <c r="J16" s="9" t="n">
        <f aca="false">'Quarterly Data'!J9/'Quarterly Data'!J51</f>
        <v>0.512532048102178</v>
      </c>
      <c r="K16" s="9" t="n">
        <f aca="false">'Quarterly Data'!K9/'Quarterly Data'!K51</f>
        <v>0.503209249314726</v>
      </c>
      <c r="L16" s="9" t="n">
        <f aca="false">'Quarterly Data'!L9/'Quarterly Data'!L51</f>
        <v>0.50697085577935</v>
      </c>
      <c r="M16" s="9" t="n">
        <f aca="false">'Quarterly Data'!M9/'Quarterly Data'!M51</f>
        <v>0.525261777379936</v>
      </c>
      <c r="N16" s="9" t="n">
        <f aca="false">'Quarterly Data'!N9/'Quarterly Data'!N51</f>
        <v>0.530175189000582</v>
      </c>
      <c r="O16" s="9" t="n">
        <f aca="false">'Quarterly Data'!O9/'Quarterly Data'!O51</f>
        <v>0.5193068242741</v>
      </c>
      <c r="P16" s="9" t="n">
        <f aca="false">'Quarterly Data'!P9/'Quarterly Data'!P51</f>
        <v>0.54660167073322</v>
      </c>
      <c r="Q16" s="9" t="n">
        <f aca="false">'Quarterly Data'!Q9/'Quarterly Data'!Q51</f>
        <v>0.555045551643708</v>
      </c>
      <c r="R16" s="9" t="n">
        <f aca="false">'Quarterly Data'!R9/'Quarterly Data'!R51</f>
        <v>0.548966401257013</v>
      </c>
      <c r="S16" s="9" t="n">
        <f aca="false">'Quarterly Data'!S9/'Quarterly Data'!S51</f>
        <v>0.533736878519252</v>
      </c>
      <c r="T16" s="9" t="n">
        <f aca="false">'Quarterly Data'!T9/'Quarterly Data'!T51</f>
        <v>0.520171035026397</v>
      </c>
      <c r="U16" s="9" t="n">
        <f aca="false">'Quarterly Data'!U9/'Quarterly Data'!U51</f>
        <v>0.523203786849719</v>
      </c>
      <c r="V16" s="9" t="n">
        <f aca="false">'Quarterly Data'!V9/'Quarterly Data'!V51</f>
        <v>0.516809850200043</v>
      </c>
      <c r="W16" s="9" t="n">
        <f aca="false">'Quarterly Data'!W9/'Quarterly Data'!W51</f>
        <v>0.51743850239802</v>
      </c>
      <c r="X16" s="9" t="n">
        <f aca="false">'Quarterly Data'!X9/'Quarterly Data'!X51</f>
        <v>0.554612306694063</v>
      </c>
      <c r="Y16" s="9" t="n">
        <f aca="false">'Quarterly Data'!Y9/'Quarterly Data'!Y51</f>
        <v>0.571311053984576</v>
      </c>
      <c r="Z16" s="9" t="n">
        <f aca="false">'Quarterly Data'!Z9/'Quarterly Data'!Z51</f>
        <v>0.590206555997002</v>
      </c>
      <c r="AA16" s="9" t="n">
        <f aca="false">'Quarterly Data'!AA9/'Quarterly Data'!AA51</f>
        <v>0.574800379080704</v>
      </c>
      <c r="AB16" s="9" t="n">
        <f aca="false">'Quarterly Data'!AB9/'Quarterly Data'!AB51</f>
        <v>0.550035961983047</v>
      </c>
      <c r="AC16" s="9" t="n">
        <f aca="false">'Quarterly Data'!AC9/'Quarterly Data'!AC51</f>
        <v>0.549070455739343</v>
      </c>
      <c r="AD16" s="9" t="n">
        <f aca="false">'Quarterly Data'!AD9/'Quarterly Data'!AD51</f>
        <v>0.552469641431</v>
      </c>
      <c r="AE16" s="9" t="n">
        <f aca="false">'Quarterly Data'!AE9/'Quarterly Data'!AE51</f>
        <v>0.565854693535317</v>
      </c>
      <c r="AF16" s="9" t="n">
        <f aca="false">'Quarterly Data'!AF9/'Quarterly Data'!AF51</f>
        <v>0.574256869153267</v>
      </c>
      <c r="AG16" s="9" t="n">
        <f aca="false">'Quarterly Data'!AG9/'Quarterly Data'!AG51</f>
        <v>0.580336602804085</v>
      </c>
      <c r="AH16" s="9" t="n">
        <f aca="false">'Quarterly Data'!AH9/'Quarterly Data'!AH51</f>
        <v>0.577873878856312</v>
      </c>
      <c r="AI16" s="9" t="n">
        <f aca="false">'Quarterly Data'!AI9/'Quarterly Data'!AI51</f>
        <v>0.574580966963861</v>
      </c>
      <c r="AJ16" s="9" t="n">
        <f aca="false">'Quarterly Data'!AJ9/'Quarterly Data'!AJ51</f>
        <v>0.608522195455034</v>
      </c>
      <c r="AK16" s="9" t="n">
        <f aca="false">'Quarterly Data'!AK9/'Quarterly Data'!AK51</f>
        <v>0.67523869170107</v>
      </c>
      <c r="AL16" s="9" t="n">
        <f aca="false">'Quarterly Data'!AL9/'Quarterly Data'!AL51</f>
        <v>0.656338913898752</v>
      </c>
      <c r="AM16" s="9" t="n">
        <f aca="false">'Quarterly Data'!AM9/'Quarterly Data'!AM51</f>
        <v>0.615300716734185</v>
      </c>
      <c r="AN16" s="9" t="n">
        <f aca="false">'Quarterly Data'!AN9/'Quarterly Data'!AN51</f>
        <v>0.651353314610478</v>
      </c>
      <c r="AO16" s="9" t="n">
        <f aca="false">'Quarterly Data'!AO9/'Quarterly Data'!AO51</f>
        <v>0.663946824163726</v>
      </c>
      <c r="AP16" s="9" t="n">
        <f aca="false">'Quarterly Data'!AP9/'Quarterly Data'!AP51</f>
        <v>0.642666472781661</v>
      </c>
      <c r="AQ16" s="9" t="n">
        <f aca="false">'Quarterly Data'!AQ9/'Quarterly Data'!AQ51</f>
        <v>0.641815889423202</v>
      </c>
    </row>
    <row r="17" customFormat="false" ht="15" hidden="false" customHeight="true" outlineLevel="0" collapsed="false">
      <c r="A17" s="3" t="s">
        <v>173</v>
      </c>
      <c r="B17" s="9" t="n">
        <f aca="false">'Quarterly Data'!B10/'Quarterly Data'!B51</f>
        <v>0.558524289522634</v>
      </c>
      <c r="C17" s="9" t="n">
        <f aca="false">'Quarterly Data'!C10/'Quarterly Data'!C51</f>
        <v>0.226327980840956</v>
      </c>
      <c r="D17" s="9" t="n">
        <f aca="false">'Quarterly Data'!D10/'Quarterly Data'!D51</f>
        <v>0.225831844821679</v>
      </c>
      <c r="E17" s="9" t="n">
        <f aca="false">'Quarterly Data'!E10/'Quarterly Data'!E51</f>
        <v>0.251217723773111</v>
      </c>
      <c r="F17" s="9" t="n">
        <f aca="false">'Quarterly Data'!F10/'Quarterly Data'!F51</f>
        <v>0.277833001988072</v>
      </c>
      <c r="G17" s="9" t="n">
        <f aca="false">'Quarterly Data'!G10/'Quarterly Data'!G51</f>
        <v>0.238374463014644</v>
      </c>
      <c r="H17" s="9" t="n">
        <f aca="false">'Quarterly Data'!H10/'Quarterly Data'!H51</f>
        <v>0.238010680384912</v>
      </c>
      <c r="I17" s="9" t="n">
        <f aca="false">'Quarterly Data'!I10/'Quarterly Data'!I51</f>
        <v>0.248785580976495</v>
      </c>
      <c r="J17" s="9" t="n">
        <f aca="false">'Quarterly Data'!J10/'Quarterly Data'!J51</f>
        <v>0.303129356844848</v>
      </c>
      <c r="K17" s="9" t="n">
        <f aca="false">'Quarterly Data'!K10/'Quarterly Data'!K51</f>
        <v>0.245501704383931</v>
      </c>
      <c r="L17" s="9" t="n">
        <f aca="false">'Quarterly Data'!L10/'Quarterly Data'!L51</f>
        <v>0.289720332183681</v>
      </c>
      <c r="M17" s="9" t="n">
        <f aca="false">'Quarterly Data'!M10/'Quarterly Data'!M51</f>
        <v>0.239154193642401</v>
      </c>
      <c r="N17" s="9" t="n">
        <f aca="false">'Quarterly Data'!N10/'Quarterly Data'!N51</f>
        <v>0.246474412228961</v>
      </c>
      <c r="O17" s="9" t="n">
        <f aca="false">'Quarterly Data'!O10/'Quarterly Data'!O51</f>
        <v>0.282051348460401</v>
      </c>
      <c r="P17" s="9" t="n">
        <f aca="false">'Quarterly Data'!P10/'Quarterly Data'!P51</f>
        <v>0.222116537777594</v>
      </c>
      <c r="Q17" s="9" t="n">
        <f aca="false">'Quarterly Data'!Q10/'Quarterly Data'!Q51</f>
        <v>0.259077395174393</v>
      </c>
      <c r="R17" s="9" t="n">
        <f aca="false">'Quarterly Data'!R10/'Quarterly Data'!R51</f>
        <v>0.221191940023104</v>
      </c>
      <c r="S17" s="9" t="n">
        <f aca="false">'Quarterly Data'!S10/'Quarterly Data'!S51</f>
        <v>0.21218512980905</v>
      </c>
      <c r="T17" s="9" t="n">
        <f aca="false">'Quarterly Data'!T10/'Quarterly Data'!T51</f>
        <v>0.209707197162208</v>
      </c>
      <c r="U17" s="9" t="n">
        <f aca="false">'Quarterly Data'!U10/'Quarterly Data'!U51</f>
        <v>0.302585053764556</v>
      </c>
      <c r="V17" s="9" t="n">
        <f aca="false">'Quarterly Data'!V10/'Quarterly Data'!V51</f>
        <v>0.174089466447498</v>
      </c>
      <c r="W17" s="9" t="n">
        <f aca="false">'Quarterly Data'!W10/'Quarterly Data'!W51</f>
        <v>0.173080294982208</v>
      </c>
      <c r="X17" s="9" t="n">
        <f aca="false">'Quarterly Data'!X10/'Quarterly Data'!X51</f>
        <v>0.17573524489281</v>
      </c>
      <c r="Y17" s="9" t="n">
        <f aca="false">'Quarterly Data'!Y10/'Quarterly Data'!Y51</f>
        <v>0.179280205655527</v>
      </c>
      <c r="Z17" s="9" t="n">
        <f aca="false">'Quarterly Data'!Z10/'Quarterly Data'!Z51</f>
        <v>0.18682435553913</v>
      </c>
      <c r="AA17" s="9" t="n">
        <f aca="false">'Quarterly Data'!AA10/'Quarterly Data'!AA51</f>
        <v>0.184632335378554</v>
      </c>
      <c r="AB17" s="9" t="n">
        <f aca="false">'Quarterly Data'!AB10/'Quarterly Data'!AB51</f>
        <v>0.186005651168764</v>
      </c>
      <c r="AC17" s="9" t="n">
        <f aca="false">'Quarterly Data'!AC10/'Quarterly Data'!AC51</f>
        <v>0.168681213084088</v>
      </c>
      <c r="AD17" s="9" t="n">
        <f aca="false">'Quarterly Data'!AD10/'Quarterly Data'!AD51</f>
        <v>0.169969590236111</v>
      </c>
      <c r="AE17" s="9" t="n">
        <f aca="false">'Quarterly Data'!AE10/'Quarterly Data'!AE51</f>
        <v>0.167669171010284</v>
      </c>
      <c r="AF17" s="9" t="n">
        <f aca="false">'Quarterly Data'!AF10/'Quarterly Data'!AF51</f>
        <v>0.176033790638072</v>
      </c>
      <c r="AG17" s="9" t="n">
        <f aca="false">'Quarterly Data'!AG10/'Quarterly Data'!AG51</f>
        <v>0.175732560192637</v>
      </c>
      <c r="AH17" s="9" t="n">
        <f aca="false">'Quarterly Data'!AH10/'Quarterly Data'!AH51</f>
        <v>0.172090915375575</v>
      </c>
      <c r="AI17" s="9" t="n">
        <f aca="false">'Quarterly Data'!AI10/'Quarterly Data'!AI51</f>
        <v>0.168555494671508</v>
      </c>
      <c r="AJ17" s="9" t="n">
        <f aca="false">'Quarterly Data'!AJ10/'Quarterly Data'!AJ51</f>
        <v>0.185977403037138</v>
      </c>
      <c r="AK17" s="9" t="n">
        <f aca="false">'Quarterly Data'!AK10/'Quarterly Data'!AK51</f>
        <v>0.204432571990951</v>
      </c>
      <c r="AL17" s="9" t="n">
        <f aca="false">'Quarterly Data'!AL10/'Quarterly Data'!AL51</f>
        <v>0.184350386907273</v>
      </c>
      <c r="AM17" s="9" t="n">
        <f aca="false">'Quarterly Data'!AM10/'Quarterly Data'!AM51</f>
        <v>0.192381570276221</v>
      </c>
      <c r="AN17" s="9" t="n">
        <f aca="false">'Quarterly Data'!AN10/'Quarterly Data'!AN51</f>
        <v>0.204982018896784</v>
      </c>
      <c r="AO17" s="9" t="n">
        <f aca="false">'Quarterly Data'!AO10/'Quarterly Data'!AO51</f>
        <v>0.203797833043514</v>
      </c>
      <c r="AP17" s="9" t="n">
        <f aca="false">'Quarterly Data'!AP10/'Quarterly Data'!AP51</f>
        <v>0.200904681284211</v>
      </c>
      <c r="AQ17" s="9" t="n">
        <f aca="false">'Quarterly Data'!AQ10/'Quarterly Data'!AQ51</f>
        <v>0.214813039559443</v>
      </c>
    </row>
    <row r="18" customFormat="false" ht="15" hidden="false" customHeight="true" outlineLevel="0" collapsed="false">
      <c r="A18" s="3" t="s">
        <v>174</v>
      </c>
      <c r="B18" s="9" t="n">
        <f aca="false">'Quarterly Data'!B11/'Quarterly Data'!B51</f>
        <v>0.0141114421977643</v>
      </c>
      <c r="C18" s="9" t="n">
        <f aca="false">'Quarterly Data'!C11/'Quarterly Data'!C51</f>
        <v>0.00613769908261683</v>
      </c>
      <c r="D18" s="9" t="n">
        <f aca="false">'Quarterly Data'!D11/'Quarterly Data'!D51</f>
        <v>0.00591307440640422</v>
      </c>
      <c r="E18" s="9" t="n">
        <f aca="false">'Quarterly Data'!E11/'Quarterly Data'!E51</f>
        <v>0.00689519719268842</v>
      </c>
      <c r="F18" s="9" t="n">
        <f aca="false">'Quarterly Data'!F11/'Quarterly Data'!F51</f>
        <v>0.00600606885005755</v>
      </c>
      <c r="G18" s="9" t="n">
        <f aca="false">'Quarterly Data'!G11/'Quarterly Data'!G51</f>
        <v>0.0054534717213843</v>
      </c>
      <c r="H18" s="9" t="n">
        <f aca="false">'Quarterly Data'!H11/'Quarterly Data'!H51</f>
        <v>0.00538980793586546</v>
      </c>
      <c r="I18" s="9" t="n">
        <f aca="false">'Quarterly Data'!I11/'Quarterly Data'!I51</f>
        <v>0.00542671069289098</v>
      </c>
      <c r="J18" s="9" t="n">
        <f aca="false">'Quarterly Data'!J11/'Quarterly Data'!J51</f>
        <v>0.00960529270164849</v>
      </c>
      <c r="K18" s="9" t="n">
        <f aca="false">'Quarterly Data'!K11/'Quarterly Data'!K51</f>
        <v>0.00547437164697997</v>
      </c>
      <c r="L18" s="9" t="n">
        <f aca="false">'Quarterly Data'!L11/'Quarterly Data'!L51</f>
        <v>0.00853382792718634</v>
      </c>
      <c r="M18" s="9" t="n">
        <f aca="false">'Quarterly Data'!M11/'Quarterly Data'!M51</f>
        <v>0.00587047484230905</v>
      </c>
      <c r="N18" s="9" t="n">
        <f aca="false">'Quarterly Data'!N11/'Quarterly Data'!N51</f>
        <v>0.00554540167815901</v>
      </c>
      <c r="O18" s="9" t="n">
        <f aca="false">'Quarterly Data'!O11/'Quarterly Data'!O51</f>
        <v>0.00944556819741678</v>
      </c>
      <c r="P18" s="9" t="n">
        <f aca="false">'Quarterly Data'!P11/'Quarterly Data'!P51</f>
        <v>0.0074464455564286</v>
      </c>
      <c r="Q18" s="9" t="n">
        <f aca="false">'Quarterly Data'!Q11/'Quarterly Data'!Q51</f>
        <v>0.00776457278060045</v>
      </c>
      <c r="R18" s="9" t="n">
        <f aca="false">'Quarterly Data'!R11/'Quarterly Data'!R51</f>
        <v>0.00527459691070399</v>
      </c>
      <c r="S18" s="9" t="n">
        <f aca="false">'Quarterly Data'!S11/'Quarterly Data'!S51</f>
        <v>0.00547014482538811</v>
      </c>
      <c r="T18" s="9" t="n">
        <f aca="false">'Quarterly Data'!T11/'Quarterly Data'!T51</f>
        <v>0.00544791677470881</v>
      </c>
      <c r="U18" s="9" t="n">
        <f aca="false">'Quarterly Data'!U11/'Quarterly Data'!U51</f>
        <v>0.00696295067348272</v>
      </c>
      <c r="V18" s="9" t="n">
        <f aca="false">'Quarterly Data'!V11/'Quarterly Data'!V51</f>
        <v>0.00564722058534669</v>
      </c>
      <c r="W18" s="9" t="n">
        <f aca="false">'Quarterly Data'!W11/'Quarterly Data'!W51</f>
        <v>0.00499974214841937</v>
      </c>
      <c r="X18" s="9" t="n">
        <f aca="false">'Quarterly Data'!X11/'Quarterly Data'!X51</f>
        <v>0.00527326752048283</v>
      </c>
      <c r="Y18" s="9" t="n">
        <f aca="false">'Quarterly Data'!Y11/'Quarterly Data'!Y51</f>
        <v>0.00659383033419023</v>
      </c>
      <c r="Z18" s="9" t="n">
        <f aca="false">'Quarterly Data'!Z11/'Quarterly Data'!Z51</f>
        <v>0.00533072571786422</v>
      </c>
      <c r="AA18" s="9" t="n">
        <f aca="false">'Quarterly Data'!AA11/'Quarterly Data'!AA51</f>
        <v>0.00545506378366717</v>
      </c>
      <c r="AB18" s="9" t="n">
        <f aca="false">'Quarterly Data'!AB11/'Quarterly Data'!AB51</f>
        <v>0.005702543025944</v>
      </c>
      <c r="AC18" s="9" t="n">
        <f aca="false">'Quarterly Data'!AC11/'Quarterly Data'!AC51</f>
        <v>0.00591423336621866</v>
      </c>
      <c r="AD18" s="9" t="n">
        <f aca="false">'Quarterly Data'!AD11/'Quarterly Data'!AD51</f>
        <v>0.00506573423709377</v>
      </c>
      <c r="AE18" s="9" t="n">
        <f aca="false">'Quarterly Data'!AE11/'Quarterly Data'!AE51</f>
        <v>0.00515610181319931</v>
      </c>
      <c r="AF18" s="9" t="n">
        <f aca="false">'Quarterly Data'!AF11/'Quarterly Data'!AF51</f>
        <v>0.00773474451323748</v>
      </c>
      <c r="AG18" s="9" t="n">
        <f aca="false">'Quarterly Data'!AG11/'Quarterly Data'!AG51</f>
        <v>0.00490804453577013</v>
      </c>
      <c r="AH18" s="9" t="n">
        <f aca="false">'Quarterly Data'!AH11/'Quarterly Data'!AH51</f>
        <v>0.00491088459933275</v>
      </c>
      <c r="AI18" s="9" t="n">
        <f aca="false">'Quarterly Data'!AI11/'Quarterly Data'!AI51</f>
        <v>0.00491112351552458</v>
      </c>
      <c r="AJ18" s="9" t="n">
        <f aca="false">'Quarterly Data'!AJ11/'Quarterly Data'!AJ51</f>
        <v>0.00498176591837883</v>
      </c>
      <c r="AK18" s="9" t="n">
        <f aca="false">'Quarterly Data'!AK11/'Quarterly Data'!AK51</f>
        <v>0.00524035327649893</v>
      </c>
      <c r="AL18" s="9" t="n">
        <f aca="false">'Quarterly Data'!AL11/'Quarterly Data'!AL51</f>
        <v>0.00548086681544766</v>
      </c>
      <c r="AM18" s="9" t="n">
        <f aca="false">'Quarterly Data'!AM11/'Quarterly Data'!AM51</f>
        <v>0.00537167495108532</v>
      </c>
      <c r="AN18" s="9" t="n">
        <f aca="false">'Quarterly Data'!AN11/'Quarterly Data'!AN51</f>
        <v>0.00542758193807134</v>
      </c>
      <c r="AO18" s="9" t="n">
        <f aca="false">'Quarterly Data'!AO11/'Quarterly Data'!AO51</f>
        <v>0.0061710928416352</v>
      </c>
      <c r="AP18" s="9" t="n">
        <f aca="false">'Quarterly Data'!AP11/'Quarterly Data'!AP51</f>
        <v>0.00556986611547929</v>
      </c>
      <c r="AQ18" s="9" t="n">
        <f aca="false">'Quarterly Data'!AQ11/'Quarterly Data'!AQ51</f>
        <v>0.00558771276290905</v>
      </c>
    </row>
    <row r="19" customFormat="false" ht="15" hidden="false" customHeight="true" outlineLevel="0" collapsed="false">
      <c r="A19" s="3" t="s">
        <v>175</v>
      </c>
      <c r="B19" s="9" t="n">
        <f aca="false">'Quarterly Data'!B12/'Quarterly Data'!B51</f>
        <v>-9.74113064202615</v>
      </c>
      <c r="C19" s="9" t="n">
        <f aca="false">'Quarterly Data'!C12/'Quarterly Data'!C51</f>
        <v>-0.150121052700457</v>
      </c>
      <c r="D19" s="9" t="n">
        <f aca="false">'Quarterly Data'!D12/'Quarterly Data'!D51</f>
        <v>-0.235466416300314</v>
      </c>
      <c r="E19" s="9" t="n">
        <f aca="false">'Quarterly Data'!E12/'Quarterly Data'!E51</f>
        <v>-0.453527470800817</v>
      </c>
      <c r="F19" s="9" t="n">
        <f aca="false">'Quarterly Data'!F12/'Quarterly Data'!F51</f>
        <v>-0.0960212409752014</v>
      </c>
      <c r="G19" s="9" t="n">
        <f aca="false">'Quarterly Data'!G12/'Quarterly Data'!G51</f>
        <v>-0.229233953152927</v>
      </c>
      <c r="H19" s="9" t="n">
        <f aca="false">'Quarterly Data'!H12/'Quarterly Data'!H51</f>
        <v>-0.0452493177871496</v>
      </c>
      <c r="I19" s="9" t="n">
        <f aca="false">'Quarterly Data'!I12/'Quarterly Data'!I51</f>
        <v>-0.0399263909372104</v>
      </c>
      <c r="J19" s="9" t="n">
        <f aca="false">'Quarterly Data'!J12/'Quarterly Data'!J51</f>
        <v>-0.371295865990632</v>
      </c>
      <c r="K19" s="9" t="n">
        <f aca="false">'Quarterly Data'!K12/'Quarterly Data'!K51</f>
        <v>0.000133012364933768</v>
      </c>
      <c r="L19" s="9" t="n">
        <f aca="false">'Quarterly Data'!L12/'Quarterly Data'!L51</f>
        <v>-0.298715236894479</v>
      </c>
      <c r="M19" s="9" t="n">
        <f aca="false">'Quarterly Data'!M12/'Quarterly Data'!M51</f>
        <v>6.24518600245644E-005</v>
      </c>
      <c r="N19" s="9" t="n">
        <f aca="false">'Quarterly Data'!N12/'Quarterly Data'!N51</f>
        <v>5.45193985212262E-005</v>
      </c>
      <c r="O19" s="9" t="n">
        <f aca="false">'Quarterly Data'!O12/'Quarterly Data'!O51</f>
        <v>-0.359630879523034</v>
      </c>
      <c r="P19" s="9" t="n">
        <f aca="false">'Quarterly Data'!P12/'Quarterly Data'!P51</f>
        <v>-0.337467950043423</v>
      </c>
      <c r="Q19" s="9" t="n">
        <f aca="false">'Quarterly Data'!Q12/'Quarterly Data'!Q51</f>
        <v>-0.460390605021917</v>
      </c>
      <c r="R19" s="9" t="n">
        <f aca="false">'Quarterly Data'!R12/'Quarterly Data'!R51</f>
        <v>-0.537479099312829</v>
      </c>
      <c r="S19" s="9" t="n">
        <f aca="false">'Quarterly Data'!S12/'Quarterly Data'!S51</f>
        <v>-0.373830371094003</v>
      </c>
      <c r="T19" s="9" t="n">
        <f aca="false">'Quarterly Data'!T12/'Quarterly Data'!T51</f>
        <v>6.48252828975346E-005</v>
      </c>
      <c r="U19" s="9" t="n">
        <f aca="false">'Quarterly Data'!U12/'Quarterly Data'!U51</f>
        <v>-0.465550762658261</v>
      </c>
      <c r="V19" s="9" t="n">
        <f aca="false">'Quarterly Data'!V12/'Quarterly Data'!V51</f>
        <v>0.000111135233487372</v>
      </c>
      <c r="W19" s="9" t="n">
        <f aca="false">'Quarterly Data'!W12/'Quarterly Data'!W51</f>
        <v>-0.576911969470373</v>
      </c>
      <c r="X19" s="9" t="n">
        <f aca="false">'Quarterly Data'!X12/'Quarterly Data'!X51</f>
        <v>-0.937055518649549</v>
      </c>
      <c r="Y19" s="9" t="n">
        <f aca="false">'Quarterly Data'!Y12/'Quarterly Data'!Y51</f>
        <v>-1.24565552699229</v>
      </c>
      <c r="Z19" s="9" t="n">
        <f aca="false">'Quarterly Data'!Z12/'Quarterly Data'!Z51</f>
        <v>0.000261788167174844</v>
      </c>
      <c r="AA19" s="9" t="n">
        <f aca="false">'Quarterly Data'!AA12/'Quarterly Data'!AA51</f>
        <v>-0.277111589955902</v>
      </c>
      <c r="AB19" s="9" t="n">
        <f aca="false">'Quarterly Data'!AB12/'Quarterly Data'!AB51</f>
        <v>-0.504883123555099</v>
      </c>
      <c r="AC19" s="9" t="n">
        <f aca="false">'Quarterly Data'!AC12/'Quarterly Data'!AC51</f>
        <v>5.38123486527694E-005</v>
      </c>
      <c r="AD19" s="9" t="n">
        <f aca="false">'Quarterly Data'!AD12/'Quarterly Data'!AD51</f>
        <v>-0.256509430098499</v>
      </c>
      <c r="AE19" s="9" t="n">
        <f aca="false">'Quarterly Data'!AE12/'Quarterly Data'!AE51</f>
        <v>0.000222400028630808</v>
      </c>
      <c r="AF19" s="9" t="n">
        <f aca="false">'Quarterly Data'!AF12/'Quarterly Data'!AF51</f>
        <v>-0.0687669125669795</v>
      </c>
      <c r="AG19" s="9" t="n">
        <f aca="false">'Quarterly Data'!AG12/'Quarterly Data'!AG51</f>
        <v>-0.397927771394647</v>
      </c>
      <c r="AH19" s="9" t="n">
        <f aca="false">'Quarterly Data'!AH12/'Quarterly Data'!AH51</f>
        <v>-0.481832543443918</v>
      </c>
      <c r="AI19" s="9" t="n">
        <f aca="false">'Quarterly Data'!AI12/'Quarterly Data'!AI51</f>
        <v>-0.101932698659811</v>
      </c>
      <c r="AJ19" s="9" t="n">
        <f aca="false">'Quarterly Data'!AJ12/'Quarterly Data'!AJ51</f>
        <v>0.000421966825735373</v>
      </c>
      <c r="AK19" s="9" t="n">
        <f aca="false">'Quarterly Data'!AK12/'Quarterly Data'!AK51</f>
        <v>-0.815368294584542</v>
      </c>
      <c r="AL19" s="9" t="n">
        <f aca="false">'Quarterly Data'!AL12/'Quarterly Data'!AL51</f>
        <v>-0.394070233831571</v>
      </c>
      <c r="AM19" s="9" t="n">
        <f aca="false">'Quarterly Data'!AM12/'Quarterly Data'!AM51</f>
        <v>-0.148864106585474</v>
      </c>
      <c r="AN19" s="9" t="n">
        <f aca="false">'Quarterly Data'!AN12/'Quarterly Data'!AN51</f>
        <v>-0.364955008875452</v>
      </c>
      <c r="AO19" s="9" t="n">
        <f aca="false">'Quarterly Data'!AO12/'Quarterly Data'!AO51</f>
        <v>-0.697806805436941</v>
      </c>
      <c r="AP19" s="9" t="n">
        <f aca="false">'Quarterly Data'!AP12/'Quarterly Data'!AP51</f>
        <v>8.30935737507401E-005</v>
      </c>
      <c r="AQ19" s="9" t="n">
        <f aca="false">'Quarterly Data'!AQ12/'Quarterly Data'!AQ51</f>
        <v>0.0436180244765264</v>
      </c>
    </row>
    <row r="20" customFormat="false" ht="15" hidden="false" customHeight="true" outlineLevel="0" collapsed="false">
      <c r="A20" s="3" t="s">
        <v>176</v>
      </c>
      <c r="B20" s="9" t="n">
        <f aca="false">'Quarterly Data'!B13/'Quarterly Data'!B51</f>
        <v>0.0028882150883077</v>
      </c>
      <c r="C20" s="9" t="n">
        <f aca="false">'Quarterly Data'!C13/'Quarterly Data'!C51</f>
        <v>0.00209388454844071</v>
      </c>
      <c r="D20" s="9" t="n">
        <f aca="false">'Quarterly Data'!D13/'Quarterly Data'!D51</f>
        <v>-0.0202681674699835</v>
      </c>
      <c r="E20" s="9" t="n">
        <f aca="false">'Quarterly Data'!E13/'Quarterly Data'!E51</f>
        <v>0.00273660503849578</v>
      </c>
      <c r="F20" s="9" t="n">
        <f aca="false">'Quarterly Data'!F13/'Quarterly Data'!F51</f>
        <v>0.00280684315161662</v>
      </c>
      <c r="G20" s="9" t="n">
        <f aca="false">'Quarterly Data'!G13/'Quarterly Data'!G51</f>
        <v>0.00178211198561768</v>
      </c>
      <c r="H20" s="9" t="n">
        <f aca="false">'Quarterly Data'!H13/'Quarterly Data'!H51</f>
        <v>0.00103931373957096</v>
      </c>
      <c r="I20" s="9" t="n">
        <f aca="false">'Quarterly Data'!I13/'Quarterly Data'!I51</f>
        <v>0.00317667480194725</v>
      </c>
      <c r="J20" s="9" t="n">
        <f aca="false">'Quarterly Data'!J13/'Quarterly Data'!J51</f>
        <v>0.00255079395746414</v>
      </c>
      <c r="K20" s="9" t="n">
        <f aca="false">'Quarterly Data'!K13/'Quarterly Data'!K51</f>
        <v>0.00268893624013166</v>
      </c>
      <c r="L20" s="9" t="n">
        <f aca="false">'Quarterly Data'!L13/'Quarterly Data'!L51</f>
        <v>0.0025658792760313</v>
      </c>
      <c r="M20" s="9" t="n">
        <f aca="false">'Quarterly Data'!M13/'Quarterly Data'!M51</f>
        <v>0.00175385640235652</v>
      </c>
      <c r="N20" s="9" t="n">
        <f aca="false">'Quarterly Data'!N13/'Quarterly Data'!N51</f>
        <v>0.00183548641688128</v>
      </c>
      <c r="O20" s="9" t="n">
        <f aca="false">'Quarterly Data'!O13/'Quarterly Data'!O51</f>
        <v>-0.178098299176135</v>
      </c>
      <c r="P20" s="9" t="n">
        <f aca="false">'Quarterly Data'!P13/'Quarterly Data'!P51</f>
        <v>0.00297754435300443</v>
      </c>
      <c r="Q20" s="9" t="n">
        <f aca="false">'Quarterly Data'!Q13/'Quarterly Data'!Q51</f>
        <v>0.0024822869069052</v>
      </c>
      <c r="R20" s="9" t="n">
        <f aca="false">'Quarterly Data'!R13/'Quarterly Data'!R51</f>
        <v>0.00299005812135449</v>
      </c>
      <c r="S20" s="9" t="n">
        <f aca="false">'Quarterly Data'!S13/'Quarterly Data'!S51</f>
        <v>0.00270009043489077</v>
      </c>
      <c r="T20" s="9" t="n">
        <f aca="false">'Quarterly Data'!T13/'Quarterly Data'!T51</f>
        <v>0.00063788078371174</v>
      </c>
      <c r="U20" s="9" t="n">
        <f aca="false">'Quarterly Data'!U13/'Quarterly Data'!U51</f>
        <v>0.00217494996837379</v>
      </c>
      <c r="V20" s="9" t="n">
        <f aca="false">'Quarterly Data'!V13/'Quarterly Data'!V51</f>
        <v>0.00416369444530596</v>
      </c>
      <c r="W20" s="9" t="n">
        <f aca="false">'Quarterly Data'!W13/'Quarterly Data'!W51</f>
        <v>0.000672992625444794</v>
      </c>
      <c r="X20" s="9" t="n">
        <f aca="false">'Quarterly Data'!X13/'Quarterly Data'!X51</f>
        <v>0.00297651233089754</v>
      </c>
      <c r="Y20" s="9" t="n">
        <f aca="false">'Quarterly Data'!Y13/'Quarterly Data'!Y51</f>
        <v>0.000951156812339332</v>
      </c>
      <c r="Z20" s="9" t="n">
        <f aca="false">'Quarterly Data'!Z13/'Quarterly Data'!Z51</f>
        <v>0.00323642038046547</v>
      </c>
      <c r="AA20" s="9" t="n">
        <f aca="false">'Quarterly Data'!AA13/'Quarterly Data'!AA51</f>
        <v>0.00299977142152696</v>
      </c>
      <c r="AB20" s="9" t="n">
        <f aca="false">'Quarterly Data'!AB13/'Quarterly Data'!AB51</f>
        <v>0.00263806832776779</v>
      </c>
      <c r="AC20" s="9" t="n">
        <f aca="false">'Quarterly Data'!AC13/'Quarterly Data'!AC51</f>
        <v>0.00403592614895771</v>
      </c>
      <c r="AD20" s="9" t="n">
        <f aca="false">'Quarterly Data'!AD13/'Quarterly Data'!AD51</f>
        <v>0.00353756680932976</v>
      </c>
      <c r="AE20" s="9" t="n">
        <f aca="false">'Quarterly Data'!AE13/'Quarterly Data'!AE51</f>
        <v>0.00312638201167217</v>
      </c>
      <c r="AF20" s="9" t="n">
        <f aca="false">'Quarterly Data'!AF13/'Quarterly Data'!AF51</f>
        <v>0.00317362163377633</v>
      </c>
      <c r="AG20" s="9" t="n">
        <f aca="false">'Quarterly Data'!AG13/'Quarterly Data'!AG51</f>
        <v>0.00391773523684258</v>
      </c>
      <c r="AH20" s="9" t="n">
        <f aca="false">'Quarterly Data'!AH13/'Quarterly Data'!AH51</f>
        <v>0.00434759230952399</v>
      </c>
      <c r="AI20" s="9" t="n">
        <f aca="false">'Quarterly Data'!AI13/'Quarterly Data'!AI51</f>
        <v>0.00428635076381029</v>
      </c>
      <c r="AJ20" s="9" t="n">
        <f aca="false">'Quarterly Data'!AJ13/'Quarterly Data'!AJ51</f>
        <v>0.00381816042922977</v>
      </c>
      <c r="AK20" s="9" t="n">
        <f aca="false">'Quarterly Data'!AK13/'Quarterly Data'!AK51</f>
        <v>0.0105037129820166</v>
      </c>
      <c r="AL20" s="9" t="n">
        <f aca="false">'Quarterly Data'!AL13/'Quarterly Data'!AL51</f>
        <v>0.0163889165829454</v>
      </c>
      <c r="AM20" s="9" t="n">
        <f aca="false">'Quarterly Data'!AM13/'Quarterly Data'!AM51</f>
        <v>0.0127612401595921</v>
      </c>
      <c r="AN20" s="9" t="n">
        <f aca="false">'Quarterly Data'!AN13/'Quarterly Data'!AN51</f>
        <v>0.0101824711100198</v>
      </c>
      <c r="AO20" s="9" t="n">
        <f aca="false">'Quarterly Data'!AO13/'Quarterly Data'!AO51</f>
        <v>0.00907271548663916</v>
      </c>
      <c r="AP20" s="9" t="n">
        <f aca="false">'Quarterly Data'!AP13/'Quarterly Data'!AP51</f>
        <v>0.0053024086749691</v>
      </c>
      <c r="AQ20" s="9" t="n">
        <f aca="false">'Quarterly Data'!AQ13/'Quarterly Data'!AQ51</f>
        <v>0.00603837677595486</v>
      </c>
    </row>
    <row r="21" customFormat="false" ht="15" hidden="false" customHeight="true" outlineLevel="0" collapsed="false">
      <c r="A21" s="3" t="s">
        <v>177</v>
      </c>
      <c r="B21" s="9" t="n">
        <f aca="false">'Quarterly Data'!B14/'Quarterly Data'!B51</f>
        <v>-0.0306663562184265</v>
      </c>
      <c r="C21" s="9" t="n">
        <f aca="false">'Quarterly Data'!C14/'Quarterly Data'!C51</f>
        <v>0</v>
      </c>
      <c r="D21" s="9" t="n">
        <f aca="false">'Quarterly Data'!D14/'Quarterly Data'!D51</f>
        <v>-0.0105577538162998</v>
      </c>
      <c r="E21" s="9" t="n">
        <f aca="false">'Quarterly Data'!E14/'Quarterly Data'!E51</f>
        <v>7.33253024668727E-005</v>
      </c>
      <c r="F21" s="9" t="n">
        <f aca="false">'Quarterly Data'!F14/'Quarterly Data'!F51</f>
        <v>-0.0502066548079941</v>
      </c>
      <c r="G21" s="9" t="n">
        <f aca="false">'Quarterly Data'!G14/'Quarterly Data'!G51</f>
        <v>6.01005508346137E-005</v>
      </c>
      <c r="H21" s="9" t="n">
        <f aca="false">'Quarterly Data'!H14/'Quarterly Data'!H51</f>
        <v>0</v>
      </c>
      <c r="I21" s="9" t="n">
        <f aca="false">'Quarterly Data'!I14/'Quarterly Data'!I51</f>
        <v>7.83075136059305E-006</v>
      </c>
      <c r="J21" s="9" t="n">
        <f aca="false">'Quarterly Data'!J14/'Quarterly Data'!J51</f>
        <v>0</v>
      </c>
      <c r="K21" s="9" t="n">
        <f aca="false">'Quarterly Data'!K14/'Quarterly Data'!K51</f>
        <v>-0.00259504515900194</v>
      </c>
      <c r="L21" s="9" t="n">
        <f aca="false">'Quarterly Data'!L14/'Quarterly Data'!L51</f>
        <v>0</v>
      </c>
      <c r="M21" s="9" t="n">
        <f aca="false">'Quarterly Data'!M14/'Quarterly Data'!M51</f>
        <v>2.08172866748548E-005</v>
      </c>
      <c r="N21" s="9" t="n">
        <f aca="false">'Quarterly Data'!N14/'Quarterly Data'!N51</f>
        <v>-2.59616183434411E-006</v>
      </c>
      <c r="O21" s="9" t="n">
        <f aca="false">'Quarterly Data'!O14/'Quarterly Data'!O51</f>
        <v>-0.000458422147228618</v>
      </c>
      <c r="P21" s="9" t="n">
        <f aca="false">'Quarterly Data'!P14/'Quarterly Data'!P51</f>
        <v>-0.00490829576940573</v>
      </c>
      <c r="Q21" s="9" t="n">
        <f aca="false">'Quarterly Data'!Q14/'Quarterly Data'!Q51</f>
        <v>8.52398209447155E-005</v>
      </c>
      <c r="R21" s="9" t="n">
        <f aca="false">'Quarterly Data'!R14/'Quarterly Data'!R51</f>
        <v>0</v>
      </c>
      <c r="S21" s="9" t="n">
        <f aca="false">'Quarterly Data'!S14/'Quarterly Data'!S51</f>
        <v>0</v>
      </c>
      <c r="T21" s="9" t="n">
        <f aca="false">'Quarterly Data'!T14/'Quarterly Data'!T51</f>
        <v>0</v>
      </c>
      <c r="U21" s="9" t="n">
        <f aca="false">'Quarterly Data'!U14/'Quarterly Data'!U51</f>
        <v>-0.0887452171839194</v>
      </c>
      <c r="V21" s="9" t="n">
        <f aca="false">'Quarterly Data'!V14/'Quarterly Data'!V51</f>
        <v>-1.29227015682991E-005</v>
      </c>
      <c r="W21" s="9" t="n">
        <f aca="false">'Quarterly Data'!W14/'Quarterly Data'!W51</f>
        <v>0</v>
      </c>
      <c r="X21" s="9" t="n">
        <f aca="false">'Quarterly Data'!X14/'Quarterly Data'!X51</f>
        <v>0</v>
      </c>
      <c r="Y21" s="9" t="n">
        <f aca="false">'Quarterly Data'!Y14/'Quarterly Data'!Y51</f>
        <v>0</v>
      </c>
      <c r="Z21" s="9" t="n">
        <f aca="false">'Quarterly Data'!Z14/'Quarterly Data'!Z51</f>
        <v>0</v>
      </c>
      <c r="AA21" s="9" t="n">
        <f aca="false">'Quarterly Data'!AA14/'Quarterly Data'!AA51</f>
        <v>0</v>
      </c>
      <c r="AB21" s="9" t="n">
        <f aca="false">'Quarterly Data'!AB14/'Quarterly Data'!AB51</f>
        <v>0</v>
      </c>
      <c r="AC21" s="9" t="n">
        <f aca="false">'Quarterly Data'!AC14/'Quarterly Data'!AC51</f>
        <v>0</v>
      </c>
      <c r="AD21" s="9" t="n">
        <f aca="false">'Quarterly Data'!AD14/'Quarterly Data'!AD51</f>
        <v>0</v>
      </c>
      <c r="AE21" s="9" t="n">
        <f aca="false">'Quarterly Data'!AE14/'Quarterly Data'!AE51</f>
        <v>0</v>
      </c>
      <c r="AF21" s="9" t="n">
        <f aca="false">'Quarterly Data'!AF14/'Quarterly Data'!AF51</f>
        <v>0</v>
      </c>
      <c r="AG21" s="9" t="n">
        <f aca="false">'Quarterly Data'!AG14/'Quarterly Data'!AG51</f>
        <v>0</v>
      </c>
      <c r="AH21" s="9" t="n">
        <f aca="false">'Quarterly Data'!AH14/'Quarterly Data'!AH51</f>
        <v>0</v>
      </c>
      <c r="AI21" s="9" t="n">
        <f aca="false">'Quarterly Data'!AI14/'Quarterly Data'!AI51</f>
        <v>0</v>
      </c>
      <c r="AJ21" s="9" t="n">
        <f aca="false">'Quarterly Data'!AJ14/'Quarterly Data'!AJ51</f>
        <v>0</v>
      </c>
      <c r="AK21" s="9" t="n">
        <f aca="false">'Quarterly Data'!AK14/'Quarterly Data'!AK51</f>
        <v>0</v>
      </c>
      <c r="AL21" s="9" t="n">
        <f aca="false">'Quarterly Data'!AL14/'Quarterly Data'!AL51</f>
        <v>0.000171277087982739</v>
      </c>
      <c r="AM21" s="9" t="n">
        <f aca="false">'Quarterly Data'!AM14/'Quarterly Data'!AM51</f>
        <v>2.80972061159955E-005</v>
      </c>
      <c r="AN21" s="9" t="n">
        <f aca="false">'Quarterly Data'!AN14/'Quarterly Data'!AN51</f>
        <v>5.11553434313981E-006</v>
      </c>
      <c r="AO21" s="9" t="n">
        <f aca="false">'Quarterly Data'!AO14/'Quarterly Data'!AO51</f>
        <v>0</v>
      </c>
      <c r="AP21" s="9" t="n">
        <f aca="false">'Quarterly Data'!AP14/'Quarterly Data'!AP51</f>
        <v>0</v>
      </c>
      <c r="AQ21" s="9" t="n">
        <f aca="false">'Quarterly Data'!AQ14/'Quarterly Data'!AQ51</f>
        <v>0</v>
      </c>
    </row>
    <row r="22" customFormat="false" ht="15" hidden="false" customHeight="true" outlineLevel="0" collapsed="false">
      <c r="A22" s="3" t="s">
        <v>178</v>
      </c>
      <c r="B22" s="9" t="n">
        <f aca="false">'Quarterly Data'!B15/'Quarterly Data'!B51</f>
        <v>-0.0080001465036639</v>
      </c>
      <c r="C22" s="9" t="n">
        <f aca="false">'Quarterly Data'!C15/'Quarterly Data'!C51</f>
        <v>-0.147946030125764</v>
      </c>
      <c r="D22" s="9" t="n">
        <f aca="false">'Quarterly Data'!D15/'Quarterly Data'!D51</f>
        <v>-0.0144073980118889</v>
      </c>
      <c r="E22" s="9" t="n">
        <f aca="false">'Quarterly Data'!E15/'Quarterly Data'!E51</f>
        <v>-0.00178337610642644</v>
      </c>
      <c r="F22" s="9" t="n">
        <f aca="false">'Quarterly Data'!F15/'Quarterly Data'!F51</f>
        <v>-0.00157214607094276</v>
      </c>
      <c r="G22" s="9" t="n">
        <f aca="false">'Quarterly Data'!G15/'Quarterly Data'!G51</f>
        <v>-0.00303638435086179</v>
      </c>
      <c r="H22" s="9" t="n">
        <f aca="false">'Quarterly Data'!H15/'Quarterly Data'!H51</f>
        <v>-0.0103017404588126</v>
      </c>
      <c r="I22" s="9" t="n">
        <f aca="false">'Quarterly Data'!I15/'Quarterly Data'!I51</f>
        <v>-0.00111718719411128</v>
      </c>
      <c r="J22" s="9" t="n">
        <f aca="false">'Quarterly Data'!J15/'Quarterly Data'!J51</f>
        <v>-0.015351758925168</v>
      </c>
      <c r="K22" s="9" t="n">
        <f aca="false">'Quarterly Data'!K15/'Quarterly Data'!K51</f>
        <v>-0.00291062351502127</v>
      </c>
      <c r="L22" s="9" t="n">
        <f aca="false">'Quarterly Data'!L15/'Quarterly Data'!L51</f>
        <v>-0.0204853549509748</v>
      </c>
      <c r="M22" s="9" t="n">
        <f aca="false">'Quarterly Data'!M15/'Quarterly Data'!M51</f>
        <v>-0.00118918750130108</v>
      </c>
      <c r="N22" s="9" t="n">
        <f aca="false">'Quarterly Data'!N15/'Quarterly Data'!N51</f>
        <v>-0.00150837002575393</v>
      </c>
      <c r="O22" s="9" t="n">
        <f aca="false">'Quarterly Data'!O15/'Quarterly Data'!O51</f>
        <v>-0.00261326523476653</v>
      </c>
      <c r="P22" s="9" t="n">
        <f aca="false">'Quarterly Data'!P15/'Quarterly Data'!P51</f>
        <v>-0.00163092924196683</v>
      </c>
      <c r="Q22" s="9" t="n">
        <f aca="false">'Quarterly Data'!Q15/'Quarterly Data'!Q51</f>
        <v>-0.0015394828267591</v>
      </c>
      <c r="R22" s="9" t="n">
        <f aca="false">'Quarterly Data'!R15/'Quarterly Data'!R51</f>
        <v>-0.00500324332147131</v>
      </c>
      <c r="S22" s="9" t="n">
        <f aca="false">'Quarterly Data'!S15/'Quarterly Data'!S51</f>
        <v>-0.00391539025635312</v>
      </c>
      <c r="T22" s="9" t="n">
        <f aca="false">'Quarterly Data'!T15/'Quarterly Data'!T51</f>
        <v>-0.00138726105400724</v>
      </c>
      <c r="U22" s="9" t="n">
        <f aca="false">'Quarterly Data'!U15/'Quarterly Data'!U51</f>
        <v>-0.00500057030869254</v>
      </c>
      <c r="V22" s="9" t="n">
        <f aca="false">'Quarterly Data'!V15/'Quarterly Data'!V51</f>
        <v>-0.00055826070775052</v>
      </c>
      <c r="W22" s="9" t="n">
        <f aca="false">'Quarterly Data'!W15/'Quarterly Data'!W51</f>
        <v>-0.0621525449951008</v>
      </c>
      <c r="X22" s="9" t="n">
        <f aca="false">'Quarterly Data'!X15/'Quarterly Data'!X51</f>
        <v>-0.00250531703976064</v>
      </c>
      <c r="Y22" s="9" t="n">
        <f aca="false">'Quarterly Data'!Y15/'Quarterly Data'!Y51</f>
        <v>-0.000958868894601543</v>
      </c>
      <c r="Z22" s="9" t="n">
        <f aca="false">'Quarterly Data'!Z15/'Quarterly Data'!Z51</f>
        <v>-0.0090547907234593</v>
      </c>
      <c r="AA22" s="9" t="n">
        <f aca="false">'Quarterly Data'!AA15/'Quarterly Data'!AA51</f>
        <v>-0.00153070528016273</v>
      </c>
      <c r="AB22" s="9" t="n">
        <f aca="false">'Quarterly Data'!AB15/'Quarterly Data'!AB51</f>
        <v>-0.00184947341381968</v>
      </c>
      <c r="AC22" s="9" t="n">
        <f aca="false">'Quarterly Data'!AC15/'Quarterly Data'!AC51</f>
        <v>0.00679316839421389</v>
      </c>
      <c r="AD22" s="9" t="n">
        <f aca="false">'Quarterly Data'!AD15/'Quarterly Data'!AD51</f>
        <v>-0.00393688694120779</v>
      </c>
      <c r="AE22" s="9" t="n">
        <f aca="false">'Quarterly Data'!AE15/'Quarterly Data'!AE51</f>
        <v>-0.00544752254037072</v>
      </c>
      <c r="AF22" s="9" t="n">
        <f aca="false">'Quarterly Data'!AF15/'Quarterly Data'!AF51</f>
        <v>-0.0194888987124091</v>
      </c>
      <c r="AG22" s="9" t="n">
        <f aca="false">'Quarterly Data'!AG15/'Quarterly Data'!AG51</f>
        <v>-0.0282737143251951</v>
      </c>
      <c r="AH22" s="9" t="n">
        <f aca="false">'Quarterly Data'!AH15/'Quarterly Data'!AH51</f>
        <v>-0.0238861535073907</v>
      </c>
      <c r="AI22" s="9" t="n">
        <f aca="false">'Quarterly Data'!AI15/'Quarterly Data'!AI51</f>
        <v>-0.00340040251752692</v>
      </c>
      <c r="AJ22" s="9" t="n">
        <f aca="false">'Quarterly Data'!AJ15/'Quarterly Data'!AJ51</f>
        <v>-0.0405190447694015</v>
      </c>
      <c r="AK22" s="9" t="n">
        <f aca="false">'Quarterly Data'!AK15/'Quarterly Data'!AK51</f>
        <v>-0.00978540114265264</v>
      </c>
      <c r="AL22" s="9" t="n">
        <f aca="false">'Quarterly Data'!AL15/'Quarterly Data'!AL51</f>
        <v>-0.00432538556517605</v>
      </c>
      <c r="AM22" s="9" t="n">
        <f aca="false">'Quarterly Data'!AM15/'Quarterly Data'!AM51</f>
        <v>-0.00543808652917767</v>
      </c>
      <c r="AN22" s="9" t="n">
        <f aca="false">'Quarterly Data'!AN15/'Quarterly Data'!AN51</f>
        <v>-0.11565967373122</v>
      </c>
      <c r="AO22" s="9" t="n">
        <f aca="false">'Quarterly Data'!AO15/'Quarterly Data'!AO51</f>
        <v>-0.00874602570302612</v>
      </c>
      <c r="AP22" s="9" t="n">
        <f aca="false">'Quarterly Data'!AP15/'Quarterly Data'!AP51</f>
        <v>-0.00581135681419238</v>
      </c>
      <c r="AQ22" s="9" t="n">
        <f aca="false">'Quarterly Data'!AQ15/'Quarterly Data'!AQ51</f>
        <v>-0.0337450960982395</v>
      </c>
    </row>
    <row r="23" customFormat="false" ht="15" hidden="false" customHeight="true" outlineLevel="0" collapsed="false">
      <c r="A23" s="3" t="s">
        <v>179</v>
      </c>
      <c r="B23" s="9" t="n">
        <f aca="false">'Quarterly Data'!B16/'Quarterly Data'!B51</f>
        <v>0.00668684580227761</v>
      </c>
      <c r="C23" s="9" t="n">
        <f aca="false">'Quarterly Data'!C16/'Quarterly Data'!C51</f>
        <v>0.00393650295106854</v>
      </c>
      <c r="D23" s="9" t="n">
        <f aca="false">'Quarterly Data'!D16/'Quarterly Data'!D51</f>
        <v>0.0272508780693197</v>
      </c>
      <c r="E23" s="9" t="n">
        <f aca="false">'Quarterly Data'!E16/'Quarterly Data'!E51</f>
        <v>-0.0107683444194207</v>
      </c>
      <c r="F23" s="9" t="n">
        <f aca="false">'Quarterly Data'!F16/'Quarterly Data'!F51</f>
        <v>0.00285131317359004</v>
      </c>
      <c r="G23" s="9" t="n">
        <f aca="false">'Quarterly Data'!G16/'Quarterly Data'!G51</f>
        <v>0.00272281625955076</v>
      </c>
      <c r="H23" s="9" t="n">
        <f aca="false">'Quarterly Data'!H16/'Quarterly Data'!H51</f>
        <v>0.00268445860371594</v>
      </c>
      <c r="I23" s="9" t="n">
        <f aca="false">'Quarterly Data'!I16/'Quarterly Data'!I51</f>
        <v>0.00528836741885384</v>
      </c>
      <c r="J23" s="9" t="n">
        <f aca="false">'Quarterly Data'!J16/'Quarterly Data'!J51</f>
        <v>0.00898391198324883</v>
      </c>
      <c r="K23" s="9" t="n">
        <f aca="false">'Quarterly Data'!K16/'Quarterly Data'!K51</f>
        <v>0.00982987457716412</v>
      </c>
      <c r="L23" s="9" t="n">
        <f aca="false">'Quarterly Data'!L16/'Quarterly Data'!L51</f>
        <v>0.0199565493742902</v>
      </c>
      <c r="M23" s="9" t="n">
        <f aca="false">'Quarterly Data'!M16/'Quarterly Data'!M51</f>
        <v>0.00623477735911901</v>
      </c>
      <c r="N23" s="9" t="n">
        <f aca="false">'Quarterly Data'!N16/'Quarterly Data'!N51</f>
        <v>0.00850243000747695</v>
      </c>
      <c r="O23" s="9" t="n">
        <f aca="false">'Quarterly Data'!O16/'Quarterly Data'!O51</f>
        <v>0.013252802979485</v>
      </c>
      <c r="P23" s="9" t="n">
        <f aca="false">'Quarterly Data'!P16/'Quarterly Data'!P51</f>
        <v>0.00727068773003598</v>
      </c>
      <c r="Q23" s="9" t="n">
        <f aca="false">'Quarterly Data'!Q16/'Quarterly Data'!Q51</f>
        <v>0.018008849443229</v>
      </c>
      <c r="R23" s="9" t="n">
        <f aca="false">'Quarterly Data'!R16/'Quarterly Data'!R51</f>
        <v>0.00654608230025146</v>
      </c>
      <c r="S23" s="9" t="n">
        <f aca="false">'Quarterly Data'!S16/'Quarterly Data'!S51</f>
        <v>0.00438959039990879</v>
      </c>
      <c r="T23" s="9" t="n">
        <f aca="false">'Quarterly Data'!T16/'Quarterly Data'!T51</f>
        <v>0.010623567361248</v>
      </c>
      <c r="U23" s="9" t="n">
        <f aca="false">'Quarterly Data'!U16/'Quarterly Data'!U51</f>
        <v>0.0238129802258422</v>
      </c>
      <c r="V23" s="9" t="n">
        <f aca="false">'Quarterly Data'!V16/'Quarterly Data'!V51</f>
        <v>0.0106224606891418</v>
      </c>
      <c r="W23" s="9" t="n">
        <f aca="false">'Quarterly Data'!W16/'Quarterly Data'!W51</f>
        <v>0.00861739982466093</v>
      </c>
      <c r="X23" s="9" t="n">
        <f aca="false">'Quarterly Data'!X16/'Quarterly Data'!X51</f>
        <v>0.00889863894081478</v>
      </c>
      <c r="Y23" s="9" t="n">
        <f aca="false">'Quarterly Data'!Y16/'Quarterly Data'!Y51</f>
        <v>0.0215089974293059</v>
      </c>
      <c r="Z23" s="9" t="n">
        <f aca="false">'Quarterly Data'!Z16/'Quarterly Data'!Z51</f>
        <v>0.007843378812611</v>
      </c>
      <c r="AA23" s="9" t="n">
        <f aca="false">'Quarterly Data'!AA16/'Quarterly Data'!AA51</f>
        <v>0.00611254793085116</v>
      </c>
      <c r="AB23" s="9" t="n">
        <f aca="false">'Quarterly Data'!AB16/'Quarterly Data'!AB51</f>
        <v>0.00964551759568456</v>
      </c>
      <c r="AC23" s="9" t="n">
        <f aca="false">'Quarterly Data'!AC16/'Quarterly Data'!AC51</f>
        <v>0.0114620302630399</v>
      </c>
      <c r="AD23" s="9" t="n">
        <f aca="false">'Quarterly Data'!AD16/'Quarterly Data'!AD51</f>
        <v>0.0230249011938648</v>
      </c>
      <c r="AE23" s="9" t="n">
        <f aca="false">'Quarterly Data'!AE16/'Quarterly Data'!AE51</f>
        <v>0.0167796987118693</v>
      </c>
      <c r="AF23" s="9" t="n">
        <f aca="false">'Quarterly Data'!AF16/'Quarterly Data'!AF51</f>
        <v>0.0126689340259767</v>
      </c>
      <c r="AG23" s="9" t="n">
        <f aca="false">'Quarterly Data'!AG16/'Quarterly Data'!AG51</f>
        <v>0.0227796728140905</v>
      </c>
      <c r="AH23" s="9" t="n">
        <f aca="false">'Quarterly Data'!AH16/'Quarterly Data'!AH51</f>
        <v>0.0812625940634114</v>
      </c>
      <c r="AI23" s="9" t="n">
        <f aca="false">'Quarterly Data'!AI16/'Quarterly Data'!AI51</f>
        <v>0.0342728823020315</v>
      </c>
      <c r="AJ23" s="9" t="n">
        <f aca="false">'Quarterly Data'!AJ16/'Quarterly Data'!AJ51</f>
        <v>0.0357290819536297</v>
      </c>
      <c r="AK23" s="9" t="n">
        <f aca="false">'Quarterly Data'!AK16/'Quarterly Data'!AK51</f>
        <v>0.0382341287593144</v>
      </c>
      <c r="AL23" s="9" t="n">
        <f aca="false">'Quarterly Data'!AL16/'Quarterly Data'!AL51</f>
        <v>0.0106242922038248</v>
      </c>
      <c r="AM23" s="9" t="n">
        <f aca="false">'Quarterly Data'!AM16/'Quarterly Data'!AM51</f>
        <v>0.0122733704897598</v>
      </c>
      <c r="AN23" s="9" t="n">
        <f aca="false">'Quarterly Data'!AN16/'Quarterly Data'!AN51</f>
        <v>0.0791424318227161</v>
      </c>
      <c r="AO23" s="9" t="n">
        <f aca="false">'Quarterly Data'!AO16/'Quarterly Data'!AO51</f>
        <v>0.0529443238293187</v>
      </c>
      <c r="AP23" s="9" t="n">
        <f aca="false">'Quarterly Data'!AP16/'Quarterly Data'!AP51</f>
        <v>0.105913146442037</v>
      </c>
      <c r="AQ23" s="9" t="n">
        <f aca="false">'Quarterly Data'!AQ16/'Quarterly Data'!AQ51</f>
        <v>0.0260603629278052</v>
      </c>
    </row>
    <row r="24" customFormat="false" ht="15" hidden="false" customHeight="true" outlineLevel="0" collapsed="false">
      <c r="A24" s="3" t="s">
        <v>180</v>
      </c>
      <c r="B24" s="9" t="n">
        <f aca="false">'Quarterly Data'!B17/'Quarterly Data'!B51</f>
        <v>0.000915647899372912</v>
      </c>
      <c r="C24" s="9" t="n">
        <f aca="false">'Quarterly Data'!C17/'Quarterly Data'!C51</f>
        <v>0.00108096789813252</v>
      </c>
      <c r="D24" s="9" t="n">
        <f aca="false">'Quarterly Data'!D17/'Quarterly Data'!D51</f>
        <v>0.00111409539899522</v>
      </c>
      <c r="E24" s="9" t="n">
        <f aca="false">'Quarterly Data'!E17/'Quarterly Data'!E51</f>
        <v>0.00111035458021264</v>
      </c>
      <c r="F24" s="9" t="n">
        <f aca="false">'Quarterly Data'!F17/'Quarterly Data'!F51</f>
        <v>0.000685361515119808</v>
      </c>
      <c r="G24" s="9" t="n">
        <f aca="false">'Quarterly Data'!G17/'Quarterly Data'!G51</f>
        <v>0.000574874834070218</v>
      </c>
      <c r="H24" s="9" t="n">
        <f aca="false">'Quarterly Data'!H17/'Quarterly Data'!H51</f>
        <v>0.000595385760357231</v>
      </c>
      <c r="I24" s="9" t="n">
        <f aca="false">'Quarterly Data'!I17/'Quarterly Data'!I51</f>
        <v>-0.000605578105219196</v>
      </c>
      <c r="J24" s="9" t="n">
        <f aca="false">'Quarterly Data'!J17/'Quarterly Data'!J51</f>
        <v>0.000556109634534147</v>
      </c>
      <c r="K24" s="9" t="n">
        <f aca="false">'Quarterly Data'!K17/'Quarterly Data'!K51</f>
        <v>0.000714615450820634</v>
      </c>
      <c r="L24" s="9" t="n">
        <f aca="false">'Quarterly Data'!L17/'Quarterly Data'!L51</f>
        <v>0.000729387002323619</v>
      </c>
      <c r="M24" s="9" t="n">
        <f aca="false">'Quarterly Data'!M17/'Quarterly Data'!M51</f>
        <v>0.00028883985261361</v>
      </c>
      <c r="N24" s="9" t="n">
        <f aca="false">'Quarterly Data'!N17/'Quarterly Data'!N51</f>
        <v>0.000617886516573897</v>
      </c>
      <c r="O24" s="9" t="n">
        <f aca="false">'Quarterly Data'!O17/'Quarterly Data'!O51</f>
        <v>0.000637129085978757</v>
      </c>
      <c r="P24" s="9" t="n">
        <f aca="false">'Quarterly Data'!P17/'Quarterly Data'!P51</f>
        <v>0.000684938588147719</v>
      </c>
      <c r="Q24" s="9" t="n">
        <f aca="false">'Quarterly Data'!Q17/'Quarterly Data'!Q51</f>
        <v>-0.00782656537765115</v>
      </c>
      <c r="R24" s="9" t="n">
        <f aca="false">'Quarterly Data'!R17/'Quarterly Data'!R51</f>
        <v>0.000136968954565072</v>
      </c>
      <c r="S24" s="9" t="n">
        <f aca="false">'Quarterly Data'!S17/'Quarterly Data'!S51</f>
        <v>0.000484565174015905</v>
      </c>
      <c r="T24" s="9" t="n">
        <f aca="false">'Quarterly Data'!T17/'Quarterly Data'!T51</f>
        <v>0.000679368964766162</v>
      </c>
      <c r="U24" s="9" t="n">
        <f aca="false">'Quarterly Data'!U17/'Quarterly Data'!U51</f>
        <v>0.00090730928358859</v>
      </c>
      <c r="V24" s="9" t="n">
        <f aca="false">'Quarterly Data'!V17/'Quarterly Data'!V51</f>
        <v>0.000395434667989951</v>
      </c>
      <c r="W24" s="9" t="n">
        <f aca="false">'Quarterly Data'!W17/'Quarterly Data'!W51</f>
        <v>0.000624000825125058</v>
      </c>
      <c r="X24" s="9" t="n">
        <f aca="false">'Quarterly Data'!X17/'Quarterly Data'!X51</f>
        <v>0.000731253894441956</v>
      </c>
      <c r="Y24" s="9" t="n">
        <f aca="false">'Quarterly Data'!Y17/'Quarterly Data'!Y51</f>
        <v>0.000606683804627249</v>
      </c>
      <c r="Z24" s="9" t="n">
        <f aca="false">'Quarterly Data'!Z17/'Quarterly Data'!Z51</f>
        <v>0.000723767285718686</v>
      </c>
      <c r="AA24" s="9" t="n">
        <f aca="false">'Quarterly Data'!AA17/'Quarterly Data'!AA51</f>
        <v>0.000747374557931801</v>
      </c>
      <c r="AB24" s="9" t="n">
        <f aca="false">'Quarterly Data'!AB17/'Quarterly Data'!AB51</f>
        <v>0.000390444387361932</v>
      </c>
      <c r="AC24" s="9" t="n">
        <f aca="false">'Quarterly Data'!AC17/'Quarterly Data'!AC51</f>
        <v>0.000448436238773078</v>
      </c>
      <c r="AD24" s="9" t="n">
        <f aca="false">'Quarterly Data'!AD17/'Quarterly Data'!AD51</f>
        <v>0.000762803841664448</v>
      </c>
      <c r="AE24" s="9" t="n">
        <f aca="false">'Quarterly Data'!AE17/'Quarterly Data'!AE51</f>
        <v>0.000858924248505191</v>
      </c>
      <c r="AF24" s="9" t="n">
        <f aca="false">'Quarterly Data'!AF17/'Quarterly Data'!AF51</f>
        <v>0.000659254735518754</v>
      </c>
      <c r="AG24" s="9" t="n">
        <f aca="false">'Quarterly Data'!AG17/'Quarterly Data'!AG51</f>
        <v>0.000655088321771195</v>
      </c>
      <c r="AH24" s="9" t="n">
        <f aca="false">'Quarterly Data'!AH17/'Quarterly Data'!AH51</f>
        <v>0.000778367527735744</v>
      </c>
      <c r="AI24" s="9" t="n">
        <f aca="false">'Quarterly Data'!AI17/'Quarterly Data'!AI51</f>
        <v>0.000847540085317328</v>
      </c>
      <c r="AJ24" s="9" t="n">
        <f aca="false">'Quarterly Data'!AJ17/'Quarterly Data'!AJ51</f>
        <v>0.000741638663413686</v>
      </c>
      <c r="AK24" s="9" t="n">
        <f aca="false">'Quarterly Data'!AK17/'Quarterly Data'!AK51</f>
        <v>0.000846125333912755</v>
      </c>
      <c r="AL24" s="9" t="n">
        <f aca="false">'Quarterly Data'!AL17/'Quarterly Data'!AL51</f>
        <v>0.00107879001684651</v>
      </c>
      <c r="AM24" s="9" t="n">
        <f aca="false">'Quarterly Data'!AM17/'Quarterly Data'!AM51</f>
        <v>0.00103959662629183</v>
      </c>
      <c r="AN24" s="9" t="n">
        <f aca="false">'Quarterly Data'!AN17/'Quarterly Data'!AN51</f>
        <v>0.00101031803277011</v>
      </c>
      <c r="AO24" s="9" t="n">
        <f aca="false">'Quarterly Data'!AO17/'Quarterly Data'!AO51</f>
        <v>0.000928622140821303</v>
      </c>
      <c r="AP24" s="9" t="n">
        <f aca="false">'Quarterly Data'!AP17/'Quarterly Data'!AP51</f>
        <v>0.00109579650383788</v>
      </c>
      <c r="AQ24" s="9" t="n">
        <f aca="false">'Quarterly Data'!AQ17/'Quarterly Data'!AQ51</f>
        <v>0.00107065265527069</v>
      </c>
    </row>
    <row r="25" customFormat="false" ht="15" hidden="false" customHeight="true" outlineLevel="0" collapsed="false">
      <c r="A25" s="3" t="s">
        <v>181</v>
      </c>
      <c r="B25" s="9" t="n">
        <f aca="false">('Quarterly Data'!B18+'Quarterly Data'!B19+'Quarterly Data'!B20+'Quarterly Data'!B21)/'Quarterly Data'!B51</f>
        <v>-0.0072231538576246</v>
      </c>
      <c r="C25" s="9" t="n">
        <f aca="false">('Quarterly Data'!C18+'Quarterly Data'!C19+'Quarterly Data'!C20+'Quarterly Data'!C21)/'Quarterly Data'!C51</f>
        <v>-0.000654338921387722</v>
      </c>
      <c r="D25" s="9" t="n">
        <f aca="false">('Quarterly Data'!D18+'Quarterly Data'!D19+'Quarterly Data'!D20+'Quarterly Data'!D21)/'Quarterly Data'!D51</f>
        <v>-0.00121347480078353</v>
      </c>
      <c r="E25" s="9" t="n">
        <f aca="false">('Quarterly Data'!E18+'Quarterly Data'!E19+'Quarterly Data'!E20+'Quarterly Data'!E21)/'Quarterly Data'!E51</f>
        <v>-0.00159744408945687</v>
      </c>
      <c r="F25" s="9" t="n">
        <f aca="false">('Quarterly Data'!F18+'Quarterly Data'!F19+'Quarterly Data'!F20+'Quarterly Data'!F21)/'Quarterly Data'!F51</f>
        <v>-0.000470859056189181</v>
      </c>
      <c r="G25" s="9" t="n">
        <f aca="false">('Quarterly Data'!G18+'Quarterly Data'!G19+'Quarterly Data'!G20+'Quarterly Data'!G21)/'Quarterly Data'!G51</f>
        <v>-0.000472965204394134</v>
      </c>
      <c r="H25" s="9" t="n">
        <f aca="false">('Quarterly Data'!H18+'Quarterly Data'!H19+'Quarterly Data'!H20+'Quarterly Data'!H21)/'Quarterly Data'!H51</f>
        <v>-0.000446539320267924</v>
      </c>
      <c r="I25" s="9" t="n">
        <f aca="false">('Quarterly Data'!I18+'Quarterly Data'!I19+'Quarterly Data'!I20+'Quarterly Data'!I21)/'Quarterly Data'!I51</f>
        <v>0.00393625768392477</v>
      </c>
      <c r="J25" s="9" t="n">
        <f aca="false">('Quarterly Data'!J18+'Quarterly Data'!J19+'Quarterly Data'!J20+'Quarterly Data'!J21)/'Quarterly Data'!J51</f>
        <v>-0.000483006020604776</v>
      </c>
      <c r="K25" s="9" t="n">
        <f aca="false">('Quarterly Data'!K18+'Quarterly Data'!K19+'Quarterly Data'!K20+'Quarterly Data'!K21)/'Quarterly Data'!K51</f>
        <v>-0.000490320090344085</v>
      </c>
      <c r="L25" s="9" t="n">
        <f aca="false">('Quarterly Data'!L18+'Quarterly Data'!L19+'Quarterly Data'!L20+'Quarterly Data'!L21)/'Quarterly Data'!L51</f>
        <v>0.00133373623282033</v>
      </c>
      <c r="M25" s="9" t="n">
        <f aca="false">('Quarterly Data'!M18+'Quarterly Data'!M19+'Quarterly Data'!M20+'Quarterly Data'!M21)/'Quarterly Data'!M51</f>
        <v>-0.000494410558527802</v>
      </c>
      <c r="N25" s="9" t="n">
        <f aca="false">('Quarterly Data'!N18+'Quarterly Data'!N19+'Quarterly Data'!N20+'Quarterly Data'!N21)/'Quarterly Data'!N51</f>
        <v>-0.000498463072194068</v>
      </c>
      <c r="O25" s="9" t="n">
        <f aca="false">('Quarterly Data'!O18+'Quarterly Data'!O19+'Quarterly Data'!O20+'Quarterly Data'!O21)/'Quarterly Data'!O51</f>
        <v>-0.000370363655670578</v>
      </c>
      <c r="P25" s="9" t="n">
        <f aca="false">('Quarterly Data'!P18+'Quarterly Data'!P19+'Quarterly Data'!P20+'Quarterly Data'!P21)/'Quarterly Data'!P51</f>
        <v>-6.46168479384641E-005</v>
      </c>
      <c r="Q25" s="9" t="n">
        <f aca="false">('Quarterly Data'!Q18+'Quarterly Data'!Q19+'Quarterly Data'!Q20+'Quarterly Data'!Q21)/'Quarterly Data'!Q51</f>
        <v>-6.19925970507022E-005</v>
      </c>
      <c r="R25" s="9" t="n">
        <f aca="false">('Quarterly Data'!R18+'Quarterly Data'!R19+'Quarterly Data'!R20+'Quarterly Data'!R21)/'Quarterly Data'!R51</f>
        <v>-6.20236775389005E-005</v>
      </c>
      <c r="S25" s="9" t="n">
        <f aca="false">('Quarterly Data'!S18+'Quarterly Data'!S19+'Quarterly Data'!S20+'Quarterly Data'!S21)/'Quarterly Data'!S51</f>
        <v>0</v>
      </c>
      <c r="T25" s="9" t="n">
        <f aca="false">('Quarterly Data'!T18+'Quarterly Data'!T19+'Quarterly Data'!T20+'Quarterly Data'!T21)/'Quarterly Data'!T51</f>
        <v>0</v>
      </c>
      <c r="U25" s="9" t="n">
        <f aca="false">('Quarterly Data'!U18+'Quarterly Data'!U19+'Quarterly Data'!U20+'Quarterly Data'!U21)/'Quarterly Data'!U51</f>
        <v>0</v>
      </c>
      <c r="V25" s="9" t="n">
        <f aca="false">('Quarterly Data'!V18+'Quarterly Data'!V19+'Quarterly Data'!V20+'Quarterly Data'!V21)/'Quarterly Data'!V51</f>
        <v>0</v>
      </c>
      <c r="W25" s="9" t="n">
        <f aca="false">('Quarterly Data'!W18+'Quarterly Data'!W19+'Quarterly Data'!W20+'Quarterly Data'!W21)/'Quarterly Data'!W51</f>
        <v>0</v>
      </c>
      <c r="X25" s="9" t="n">
        <f aca="false">('Quarterly Data'!X18+'Quarterly Data'!X19+'Quarterly Data'!X20+'Quarterly Data'!X21)/'Quarterly Data'!X51</f>
        <v>0</v>
      </c>
      <c r="Y25" s="9" t="n">
        <f aca="false">('Quarterly Data'!Y18+'Quarterly Data'!Y19+'Quarterly Data'!Y20+'Quarterly Data'!Y21)/'Quarterly Data'!Y51</f>
        <v>0.043107969151671</v>
      </c>
      <c r="Z25" s="9" t="n">
        <f aca="false">('Quarterly Data'!Z18+'Quarterly Data'!Z19+'Quarterly Data'!Z20+'Quarterly Data'!Z21)/'Quarterly Data'!Z51</f>
        <v>0</v>
      </c>
      <c r="AA25" s="9" t="n">
        <f aca="false">('Quarterly Data'!AA18+'Quarterly Data'!AA19+'Quarterly Data'!AA20+'Quarterly Data'!AA21)/'Quarterly Data'!AA51</f>
        <v>0</v>
      </c>
      <c r="AB25" s="9" t="n">
        <f aca="false">('Quarterly Data'!AB18+'Quarterly Data'!AB19+'Quarterly Data'!AB20+'Quarterly Data'!AB21)/'Quarterly Data'!AB51</f>
        <v>0</v>
      </c>
      <c r="AC25" s="9" t="n">
        <f aca="false">('Quarterly Data'!AC18+'Quarterly Data'!AC19+'Quarterly Data'!AC20+'Quarterly Data'!AC21)/'Quarterly Data'!AC51</f>
        <v>0</v>
      </c>
      <c r="AD25" s="9" t="n">
        <f aca="false">('Quarterly Data'!AD18+'Quarterly Data'!AD19+'Quarterly Data'!AD20+'Quarterly Data'!AD21)/'Quarterly Data'!AD51</f>
        <v>0</v>
      </c>
      <c r="AE25" s="9" t="n">
        <f aca="false">('Quarterly Data'!AE18+'Quarterly Data'!AE19+'Quarterly Data'!AE20+'Quarterly Data'!AE21)/'Quarterly Data'!AE51</f>
        <v>0</v>
      </c>
      <c r="AF25" s="9" t="n">
        <f aca="false">('Quarterly Data'!AF18+'Quarterly Data'!AF19+'Quarterly Data'!AF20+'Quarterly Data'!AF21)/'Quarterly Data'!AF51</f>
        <v>0</v>
      </c>
      <c r="AG25" s="9" t="n">
        <f aca="false">('Quarterly Data'!AG18+'Quarterly Data'!AG19+'Quarterly Data'!AG20+'Quarterly Data'!AG21)/'Quarterly Data'!AG51</f>
        <v>0</v>
      </c>
      <c r="AH25" s="9" t="n">
        <f aca="false">('Quarterly Data'!AH18+'Quarterly Data'!AH19+'Quarterly Data'!AH20+'Quarterly Data'!AH21)/'Quarterly Data'!AH51</f>
        <v>0</v>
      </c>
      <c r="AI25" s="9" t="n">
        <f aca="false">('Quarterly Data'!AI18+'Quarterly Data'!AI19+'Quarterly Data'!AI20+'Quarterly Data'!AI21)/'Quarterly Data'!AI51</f>
        <v>0</v>
      </c>
      <c r="AJ25" s="9" t="n">
        <f aca="false">('Quarterly Data'!AJ18+'Quarterly Data'!AJ19+'Quarterly Data'!AJ20+'Quarterly Data'!AJ21)/'Quarterly Data'!AJ51</f>
        <v>0</v>
      </c>
      <c r="AK25" s="9" t="n">
        <f aca="false">('Quarterly Data'!AK18+'Quarterly Data'!AK19+'Quarterly Data'!AK20+'Quarterly Data'!AK21)/'Quarterly Data'!AK51</f>
        <v>0</v>
      </c>
      <c r="AL25" s="9" t="n">
        <f aca="false">('Quarterly Data'!AL18+'Quarterly Data'!AL19+'Quarterly Data'!AL20+'Quarterly Data'!AL21)/'Quarterly Data'!AL51</f>
        <v>0</v>
      </c>
      <c r="AM25" s="9" t="n">
        <f aca="false">('Quarterly Data'!AM18+'Quarterly Data'!AM19+'Quarterly Data'!AM20+'Quarterly Data'!AM21)/'Quarterly Data'!AM51</f>
        <v>0</v>
      </c>
      <c r="AN25" s="9" t="n">
        <f aca="false">('Quarterly Data'!AN18+'Quarterly Data'!AN19+'Quarterly Data'!AN20+'Quarterly Data'!AN21)/'Quarterly Data'!AN51</f>
        <v>0</v>
      </c>
      <c r="AO25" s="9" t="n">
        <f aca="false">('Quarterly Data'!AO18+'Quarterly Data'!AO19+'Quarterly Data'!AO20+'Quarterly Data'!AO21)/'Quarterly Data'!AO51</f>
        <v>0</v>
      </c>
      <c r="AP25" s="9" t="n">
        <f aca="false">('Quarterly Data'!AP18+'Quarterly Data'!AP19+'Quarterly Data'!AP20+'Quarterly Data'!AP21)/'Quarterly Data'!AP51</f>
        <v>0</v>
      </c>
      <c r="AQ25" s="9" t="n">
        <f aca="false">('Quarterly Data'!AQ18+'Quarterly Data'!AQ19+'Quarterly Data'!AQ20+'Quarterly Data'!AQ21)/'Quarterly Data'!AQ51</f>
        <v>0</v>
      </c>
    </row>
    <row r="26" customFormat="false" ht="15" hidden="false" customHeight="true" outlineLevel="0" collapsed="false">
      <c r="A26" s="3" t="s">
        <v>182</v>
      </c>
      <c r="B26" s="9" t="n">
        <f aca="false">'Quarterly Data'!B22/'Quarterly Data'!B51</f>
        <v>1.1165776744113</v>
      </c>
      <c r="C26" s="9" t="n">
        <f aca="false">'Quarterly Data'!C22/'Quarterly Data'!C51</f>
        <v>1.10247470980069</v>
      </c>
      <c r="D26" s="9" t="n">
        <f aca="false">'Quarterly Data'!D22/'Quarterly Data'!D51</f>
        <v>1.09918064298473</v>
      </c>
      <c r="E26" s="9" t="n">
        <f aca="false">'Quarterly Data'!E22/'Quarterly Data'!E51</f>
        <v>1.12529461059027</v>
      </c>
      <c r="F26" s="9" t="n">
        <f aca="false">'Quarterly Data'!F22/'Quarterly Data'!F51</f>
        <v>1.09758292351156</v>
      </c>
      <c r="G26" s="9" t="n">
        <f aca="false">'Quarterly Data'!G22/'Quarterly Data'!G51</f>
        <v>1.1118079290918</v>
      </c>
      <c r="H26" s="9" t="n">
        <f aca="false">'Quarterly Data'!H22/'Quarterly Data'!H51</f>
        <v>1.13630678034705</v>
      </c>
      <c r="I26" s="9" t="n">
        <f aca="false">'Quarterly Data'!I22/'Quarterly Data'!I51</f>
        <v>1.17384529045562</v>
      </c>
      <c r="J26" s="9" t="n">
        <f aca="false">'Quarterly Data'!J22/'Quarterly Data'!J51</f>
        <v>1.12975108219457</v>
      </c>
      <c r="K26" s="9" t="n">
        <f aca="false">'Quarterly Data'!K22/'Quarterly Data'!K51</f>
        <v>1.16423375749499</v>
      </c>
      <c r="L26" s="9" t="n">
        <f aca="false">'Quarterly Data'!L22/'Quarterly Data'!L51</f>
        <v>1.18459743047379</v>
      </c>
      <c r="M26" s="9" t="n">
        <f aca="false">'Quarterly Data'!M22/'Quarterly Data'!M51</f>
        <v>1.18834179902991</v>
      </c>
      <c r="N26" s="9" t="n">
        <f aca="false">'Quarterly Data'!N22/'Quarterly Data'!N51</f>
        <v>1.1833046024757</v>
      </c>
      <c r="O26" s="9" t="n">
        <f aca="false">'Quarterly Data'!O22/'Quarterly Data'!O51</f>
        <v>1.21589870165524</v>
      </c>
      <c r="P26" s="9" t="n">
        <f aca="false">'Quarterly Data'!P22/'Quarterly Data'!P51</f>
        <v>1.24738430999545</v>
      </c>
      <c r="Q26" s="9" t="n">
        <f aca="false">'Quarterly Data'!Q22/'Quarterly Data'!Q51</f>
        <v>1.23944382308346</v>
      </c>
      <c r="R26" s="9" t="n">
        <f aca="false">'Quarterly Data'!R22/'Quarterly Data'!R51</f>
        <v>1.21141804217093</v>
      </c>
      <c r="S26" s="9" t="n">
        <f aca="false">'Quarterly Data'!S22/'Quarterly Data'!S51</f>
        <v>1.17653979005631</v>
      </c>
      <c r="T26" s="9" t="n">
        <f aca="false">'Quarterly Data'!T22/'Quarterly Data'!T51</f>
        <v>1.07375302085818</v>
      </c>
      <c r="U26" s="9" t="n">
        <f aca="false">'Quarterly Data'!U22/'Quarterly Data'!U51</f>
        <v>1.06868331276766</v>
      </c>
      <c r="V26" s="9" t="n">
        <f aca="false">'Quarterly Data'!V22/'Quarterly Data'!V51</f>
        <v>0.974573292394215</v>
      </c>
      <c r="W26" s="9" t="n">
        <f aca="false">'Quarterly Data'!W22/'Quarterly Data'!W51</f>
        <v>1.01312980248569</v>
      </c>
      <c r="X26" s="9" t="n">
        <f aca="false">'Quarterly Data'!X22/'Quarterly Data'!X51</f>
        <v>1.0552611657835</v>
      </c>
      <c r="Y26" s="9" t="n">
        <f aca="false">'Quarterly Data'!Y22/'Quarterly Data'!Y51</f>
        <v>1.11448329048843</v>
      </c>
      <c r="Z26" s="9" t="n">
        <f aca="false">'Quarterly Data'!Z22/'Quarterly Data'!Z51</f>
        <v>1.09793444002998</v>
      </c>
      <c r="AA26" s="9" t="n">
        <f aca="false">'Quarterly Data'!AA22/'Quarterly Data'!AA51</f>
        <v>1.20408205196693</v>
      </c>
      <c r="AB26" s="9" t="n">
        <f aca="false">'Quarterly Data'!AB22/'Quarterly Data'!AB51</f>
        <v>1.20906755715387</v>
      </c>
      <c r="AC26" s="9" t="n">
        <f aca="false">'Quarterly Data'!AC22/'Quarterly Data'!AC51</f>
        <v>1.26997655319094</v>
      </c>
      <c r="AD26" s="9" t="n">
        <f aca="false">'Quarterly Data'!AD22/'Quarterly Data'!AD51</f>
        <v>1.17963262547867</v>
      </c>
      <c r="AE26" s="9" t="n">
        <f aca="false">'Quarterly Data'!AE22/'Quarterly Data'!AE51</f>
        <v>1.25121233578825</v>
      </c>
      <c r="AF26" s="9" t="n">
        <f aca="false">'Quarterly Data'!AF22/'Quarterly Data'!AF51</f>
        <v>1.25749518974016</v>
      </c>
      <c r="AG26" s="9" t="n">
        <f aca="false">'Quarterly Data'!AG22/'Quarterly Data'!AG51</f>
        <v>1.29189302612421</v>
      </c>
      <c r="AH26" s="9" t="n">
        <f aca="false">'Quarterly Data'!AH22/'Quarterly Data'!AH51</f>
        <v>1.24759256556594</v>
      </c>
      <c r="AI26" s="9" t="n">
        <f aca="false">'Quarterly Data'!AI22/'Quarterly Data'!AI51</f>
        <v>1.28563381147226</v>
      </c>
      <c r="AJ26" s="9" t="n">
        <f aca="false">'Quarterly Data'!AJ22/'Quarterly Data'!AJ51</f>
        <v>1.29703139944658</v>
      </c>
      <c r="AK26" s="9" t="n">
        <f aca="false">'Quarterly Data'!AK22/'Quarterly Data'!AK51</f>
        <v>1.33374404069582</v>
      </c>
      <c r="AL26" s="9" t="n">
        <f aca="false">'Quarterly Data'!AL22/'Quarterly Data'!AL51</f>
        <v>1.29118638781734</v>
      </c>
      <c r="AM26" s="9" t="n">
        <f aca="false">'Quarterly Data'!AM22/'Quarterly Data'!AM51</f>
        <v>1.32879606026084</v>
      </c>
      <c r="AN26" s="9" t="n">
        <f aca="false">'Quarterly Data'!AN22/'Quarterly Data'!AN51</f>
        <v>1.34527554825739</v>
      </c>
      <c r="AO26" s="9" t="n">
        <f aca="false">'Quarterly Data'!AO22/'Quarterly Data'!AO51</f>
        <v>1.35701791391853</v>
      </c>
      <c r="AP26" s="9" t="n">
        <f aca="false">'Quarterly Data'!AP22/'Quarterly Data'!AP51</f>
        <v>1.33251970875702</v>
      </c>
      <c r="AQ26" s="9" t="n">
        <f aca="false">'Quarterly Data'!AQ22/'Quarterly Data'!AQ51</f>
        <v>1.35469602321571</v>
      </c>
    </row>
    <row r="27" customFormat="false" ht="15" hidden="false" customHeight="true" outlineLevel="0" collapsed="false">
      <c r="A27" s="3" t="s">
        <v>183</v>
      </c>
      <c r="B27" s="13" t="n">
        <f aca="false">B26*4/B10</f>
        <v>0.045712124487414</v>
      </c>
      <c r="C27" s="13" t="n">
        <f aca="false">C26*4/C10</f>
        <v>0.0482693676165284</v>
      </c>
      <c r="D27" s="13" t="n">
        <f aca="false">D26*4/D10</f>
        <v>0.0506672037427266</v>
      </c>
      <c r="E27" s="13" t="n">
        <f aca="false">E26*4/E10</f>
        <v>0.0511045948998325</v>
      </c>
      <c r="F27" s="13" t="n">
        <f aca="false">F26*4/F10</f>
        <v>0.0511943560695975</v>
      </c>
      <c r="G27" s="13" t="n">
        <f aca="false">G26*4/G10</f>
        <v>0.0497183388393922</v>
      </c>
      <c r="H27" s="13" t="n">
        <f aca="false">H26*4/H10</f>
        <v>0.0507208060809061</v>
      </c>
      <c r="I27" s="13" t="n">
        <f aca="false">I26*4/I10</f>
        <v>0.0537664736524114</v>
      </c>
      <c r="J27" s="13" t="n">
        <f aca="false">J26*4/J10</f>
        <v>0.0535603446145572</v>
      </c>
      <c r="K27" s="13" t="n">
        <f aca="false">K26*4/K10</f>
        <v>0.0536916949000498</v>
      </c>
      <c r="L27" s="13" t="n">
        <f aca="false">L26*4/L10</f>
        <v>0.0529841866639925</v>
      </c>
      <c r="M27" s="13" t="n">
        <f aca="false">M26*4/M10</f>
        <v>0.0533414711912799</v>
      </c>
      <c r="N27" s="13" t="n">
        <f aca="false">N26*4/N10</f>
        <v>0.0479497028421944</v>
      </c>
      <c r="O27" s="13" t="n">
        <f aca="false">O26*4/O10</f>
        <v>0.0487572947776662</v>
      </c>
      <c r="P27" s="13" t="n">
        <f aca="false">P26*4/P10</f>
        <v>0.0454802339743825</v>
      </c>
      <c r="Q27" s="13" t="n">
        <f aca="false">Q26*4/Q10</f>
        <v>0.0474587903125335</v>
      </c>
      <c r="R27" s="13" t="n">
        <f aca="false">R26*4/R10</f>
        <v>0.0575707439623054</v>
      </c>
      <c r="S27" s="13" t="n">
        <f aca="false">S26*4/S10</f>
        <v>0.0582951799694305</v>
      </c>
      <c r="T27" s="13" t="n">
        <f aca="false">T26*4/T10</f>
        <v>0.0586966071485959</v>
      </c>
      <c r="U27" s="13" t="n">
        <f aca="false">U26*4/U10</f>
        <v>0.053295632326016</v>
      </c>
      <c r="V27" s="13" t="n">
        <f aca="false">V26*4/V10</f>
        <v>0.0421449047506204</v>
      </c>
      <c r="W27" s="13" t="n">
        <f aca="false">W26*4/W10</f>
        <v>0.0411840482744023</v>
      </c>
      <c r="X27" s="13" t="n">
        <f aca="false">X26*4/X10</f>
        <v>0.0413767352623466</v>
      </c>
      <c r="Y27" s="13" t="n">
        <f aca="false">Y26*4/Y10</f>
        <v>0.0397730336585594</v>
      </c>
      <c r="Z27" s="13" t="n">
        <f aca="false">Z26*4/Z10</f>
        <v>0.0395647134986157</v>
      </c>
      <c r="AA27" s="13" t="n">
        <f aca="false">AA26*4/AA10</f>
        <v>0.0518995981829283</v>
      </c>
      <c r="AB27" s="13" t="n">
        <f aca="false">AB26*4/AB10</f>
        <v>0.055852078642217</v>
      </c>
      <c r="AC27" s="13" t="n">
        <f aca="false">AC26*4/AC10</f>
        <v>0.0650487788266868</v>
      </c>
      <c r="AD27" s="13" t="n">
        <f aca="false">AD26*4/AD10</f>
        <v>0.0598976875203187</v>
      </c>
      <c r="AE27" s="13" t="n">
        <f aca="false">AE26*4/AE10</f>
        <v>0.0588258843325962</v>
      </c>
      <c r="AF27" s="13" t="n">
        <f aca="false">AF26*4/AF10</f>
        <v>0.0645602489560097</v>
      </c>
      <c r="AG27" s="13" t="n">
        <f aca="false">AG26*4/AG10</f>
        <v>0.0644633574241286</v>
      </c>
      <c r="AH27" s="13" t="n">
        <f aca="false">AH26*4/AH10</f>
        <v>0.061150091087807</v>
      </c>
      <c r="AI27" s="13" t="n">
        <f aca="false">AI26*4/AI10</f>
        <v>0.0586375460701822</v>
      </c>
      <c r="AJ27" s="13" t="n">
        <f aca="false">AJ26*4/AJ10</f>
        <v>0.0540971378360597</v>
      </c>
      <c r="AK27" s="13" t="n">
        <f aca="false">AK26*4/AK10</f>
        <v>0.0576289475052163</v>
      </c>
      <c r="AL27" s="13" t="n">
        <f aca="false">AL26*4/AL10</f>
        <v>0.0563445240787946</v>
      </c>
      <c r="AM27" s="13" t="n">
        <f aca="false">AM26*4/AM10</f>
        <v>0.0597795750962315</v>
      </c>
      <c r="AN27" s="13" t="n">
        <f aca="false">AN26*4/AN10</f>
        <v>0.0622852956570912</v>
      </c>
      <c r="AO27" s="13" t="n">
        <f aca="false">AO26*4/AO10</f>
        <v>0.0644654961195071</v>
      </c>
      <c r="AP27" s="13" t="n">
        <f aca="false">AP26*4/AP10</f>
        <v>0.0658749102692149</v>
      </c>
      <c r="AQ27" s="13" t="n">
        <f aca="false">AQ26*4/AQ10</f>
        <v>0.060557938077201</v>
      </c>
    </row>
    <row r="28" customFormat="false" ht="15" hidden="false" customHeight="true" outlineLevel="0" collapsed="false">
      <c r="A28" s="14" t="s">
        <v>184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customFormat="false" ht="15" hidden="false" customHeight="true" outlineLevel="0" collapsed="false">
      <c r="A29" s="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0" customFormat="false" ht="15" hidden="false" customHeight="true" outlineLevel="0" collapsed="false">
      <c r="A30" s="12" t="s">
        <v>185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customFormat="false" ht="15" hidden="false" customHeight="true" outlineLevel="0" collapsed="false">
      <c r="A31" s="3" t="s">
        <v>186</v>
      </c>
      <c r="B31" s="9" t="n">
        <f aca="false">'Quarterly Data'!B6/'Quarterly Data'!B51</f>
        <v>9.38404365809184</v>
      </c>
      <c r="C31" s="9" t="n">
        <f aca="false">'Quarterly Data'!C6/'Quarterly Data'!C51</f>
        <v>0.570758902281025</v>
      </c>
      <c r="D31" s="9" t="n">
        <f aca="false">'Quarterly Data'!D6/'Quarterly Data'!D51</f>
        <v>0.542776294351327</v>
      </c>
      <c r="E31" s="9" t="n">
        <f aca="false">'Quarterly Data'!E6/'Quarterly Data'!E51</f>
        <v>0.724027130361913</v>
      </c>
      <c r="F31" s="9" t="n">
        <f aca="false">'Quarterly Data'!F6/'Quarterly Data'!F51</f>
        <v>0</v>
      </c>
      <c r="G31" s="9" t="n">
        <f aca="false">'Quarterly Data'!G6/'Quarterly Data'!G51</f>
        <v>0</v>
      </c>
      <c r="H31" s="9" t="n">
        <f aca="false">'Quarterly Data'!H6/'Quarterly Data'!H51</f>
        <v>0</v>
      </c>
      <c r="I31" s="9" t="n">
        <f aca="false">'Quarterly Data'!I6/'Quarterly Data'!I51</f>
        <v>0</v>
      </c>
      <c r="J31" s="9" t="n">
        <f aca="false">'Quarterly Data'!J6/'Quarterly Data'!J51</f>
        <v>0.550981938185673</v>
      </c>
      <c r="K31" s="9" t="n">
        <f aca="false">'Quarterly Data'!K6/'Quarterly Data'!K51</f>
        <v>0.294270296774059</v>
      </c>
      <c r="L31" s="9" t="n">
        <f aca="false">'Quarterly Data'!L6/'Quarterly Data'!L51</f>
        <v>0.557887278448698</v>
      </c>
      <c r="M31" s="9" t="n">
        <f aca="false">'Quarterly Data'!M6/'Quarterly Data'!M51</f>
        <v>0.302930553531653</v>
      </c>
      <c r="N31" s="9" t="n">
        <f aca="false">'Quarterly Data'!N6/'Quarterly Data'!N51</f>
        <v>0.26939332890255</v>
      </c>
      <c r="O31" s="9" t="n">
        <f aca="false">'Quarterly Data'!O6/'Quarterly Data'!O51</f>
        <v>0.798213966594752</v>
      </c>
      <c r="P31" s="9" t="n">
        <f aca="false">'Quarterly Data'!P6/'Quarterly Data'!P51</f>
        <v>0.688383958479798</v>
      </c>
      <c r="Q31" s="9" t="n">
        <f aca="false">'Quarterly Data'!Q6/'Quarterly Data'!Q51</f>
        <v>0.746473525286522</v>
      </c>
      <c r="R31" s="9" t="n">
        <f aca="false">'Quarterly Data'!R6/'Quarterly Data'!R51</f>
        <v>0</v>
      </c>
      <c r="S31" s="9" t="n">
        <f aca="false">'Quarterly Data'!S6/'Quarterly Data'!S51</f>
        <v>0</v>
      </c>
      <c r="T31" s="9" t="n">
        <f aca="false">'Quarterly Data'!T6/'Quarterly Data'!T51</f>
        <v>0</v>
      </c>
      <c r="U31" s="9" t="n">
        <f aca="false">'Quarterly Data'!U6/'Quarterly Data'!U51</f>
        <v>0</v>
      </c>
      <c r="V31" s="9" t="n">
        <f aca="false">'Quarterly Data'!V6/'Quarterly Data'!V51</f>
        <v>0</v>
      </c>
      <c r="W31" s="9" t="n">
        <f aca="false">'Quarterly Data'!W6/'Quarterly Data'!W51</f>
        <v>0</v>
      </c>
      <c r="X31" s="9" t="n">
        <f aca="false">'Quarterly Data'!X6/'Quarterly Data'!X51</f>
        <v>0</v>
      </c>
      <c r="Y31" s="9" t="n">
        <f aca="false">'Quarterly Data'!Y6/'Quarterly Data'!Y51</f>
        <v>0</v>
      </c>
      <c r="Z31" s="9" t="n">
        <f aca="false">'Quarterly Data'!Z6/'Quarterly Data'!Z51</f>
        <v>0.179640580245773</v>
      </c>
      <c r="AA31" s="9" t="n">
        <f aca="false">'Quarterly Data'!AA6/'Quarterly Data'!AA51</f>
        <v>0.573572732899634</v>
      </c>
      <c r="AB31" s="9" t="n">
        <f aca="false">'Quarterly Data'!AB6/'Quarterly Data'!AB51</f>
        <v>0.827772925764192</v>
      </c>
      <c r="AC31" s="9" t="n">
        <f aca="false">'Quarterly Data'!AC6/'Quarterly Data'!AC51</f>
        <v>0.405509359504926</v>
      </c>
      <c r="AD31" s="9" t="n">
        <f aca="false">'Quarterly Data'!AD6/'Quarterly Data'!AD51</f>
        <v>0.540779288595827</v>
      </c>
      <c r="AE31" s="9" t="n">
        <f aca="false">'Quarterly Data'!AE6/'Quarterly Data'!AE51</f>
        <v>0.353871677739802</v>
      </c>
      <c r="AF31" s="9" t="n">
        <f aca="false">'Quarterly Data'!AF6/'Quarterly Data'!AF51</f>
        <v>0.438826015520594</v>
      </c>
      <c r="AG31" s="9" t="n">
        <f aca="false">'Quarterly Data'!AG6/'Quarterly Data'!AG51</f>
        <v>0.795625238301172</v>
      </c>
      <c r="AH31" s="9" t="n">
        <f aca="false">'Quarterly Data'!AH6/'Quarterly Data'!AH51</f>
        <v>0</v>
      </c>
      <c r="AI31" s="9" t="n">
        <f aca="false">'Quarterly Data'!AI6/'Quarterly Data'!AI51</f>
        <v>0</v>
      </c>
      <c r="AJ31" s="9" t="n">
        <f aca="false">'Quarterly Data'!AJ6/'Quarterly Data'!AJ51</f>
        <v>0</v>
      </c>
      <c r="AK31" s="9" t="n">
        <f aca="false">'Quarterly Data'!AK6/'Quarterly Data'!AK51</f>
        <v>0</v>
      </c>
      <c r="AL31" s="9" t="n">
        <f aca="false">'Quarterly Data'!AL6/'Quarterly Data'!AL51</f>
        <v>0.655035162930525</v>
      </c>
      <c r="AM31" s="9" t="n">
        <f aca="false">'Quarterly Data'!AM6/'Quarterly Data'!AM51</f>
        <v>0.490426515588841</v>
      </c>
      <c r="AN31" s="9" t="n">
        <f aca="false">'Quarterly Data'!AN6/'Quarterly Data'!AN51</f>
        <v>0.738414593596374</v>
      </c>
      <c r="AO31" s="9" t="n">
        <f aca="false">'Quarterly Data'!AO6/'Quarterly Data'!AO51</f>
        <v>0.981960035807258</v>
      </c>
      <c r="AP31" s="9" t="n">
        <f aca="false">'Quarterly Data'!AP6/'Quarterly Data'!AP51</f>
        <v>0.232981397426177</v>
      </c>
      <c r="AQ31" s="9" t="n">
        <f aca="false">'Quarterly Data'!AQ6/'Quarterly Data'!AQ51</f>
        <v>0.296396250892211</v>
      </c>
    </row>
    <row r="32" customFormat="false" ht="15" hidden="false" customHeight="true" outlineLevel="0" collapsed="false">
      <c r="A32" s="10" t="s">
        <v>187</v>
      </c>
    </row>
    <row r="33" customFormat="false" ht="15" hidden="false" customHeight="true" outlineLevel="0" collapsed="false"/>
    <row r="34" customFormat="false" ht="15" hidden="false" customHeight="true" outlineLevel="0" collapsed="false"/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/>
    <row r="38" customFormat="false" ht="15" hidden="false" customHeight="true" outlineLevel="0" collapsed="false">
      <c r="A38" s="3" t="s">
        <v>188</v>
      </c>
      <c r="B38" s="9" t="n">
        <f aca="false">'Quarterly Data'!B26/'Quarterly Data'!B51</f>
        <v>0.467022286869871</v>
      </c>
      <c r="C38" s="9" t="n">
        <f aca="false">'Quarterly Data'!C26/'Quarterly Data'!C51</f>
        <v>0.902139688272938</v>
      </c>
      <c r="D38" s="9" t="n">
        <f aca="false">'Quarterly Data'!D26/'Quarterly Data'!D51</f>
        <v>0.771785664782817</v>
      </c>
      <c r="E38" s="9" t="n">
        <f aca="false">'Quarterly Data'!E26/'Quarterly Data'!E51</f>
        <v>0.799319122191379</v>
      </c>
      <c r="F38" s="9" t="n">
        <f aca="false">'Quarterly Data'!F26/'Quarterly Data'!F51</f>
        <v>0.757520665480799</v>
      </c>
      <c r="G38" s="9" t="n">
        <f aca="false">'Quarterly Data'!G26/'Quarterly Data'!G51</f>
        <v>0.767768858507625</v>
      </c>
      <c r="H38" s="9" t="n">
        <f aca="false">'Quarterly Data'!H26/'Quarterly Data'!H51</f>
        <v>0.805541265717009</v>
      </c>
      <c r="I38" s="9" t="n">
        <f aca="false">'Quarterly Data'!I26/'Quarterly Data'!I51</f>
        <v>0.817065817465186</v>
      </c>
      <c r="J38" s="9" t="n">
        <f aca="false">'Quarterly Data'!J26/'Quarterly Data'!J51</f>
        <v>0.7105723490802</v>
      </c>
      <c r="K38" s="9" t="n">
        <f aca="false">'Quarterly Data'!K26/'Quarterly Data'!K51</f>
        <v>0.805822811881395</v>
      </c>
      <c r="L38" s="9" t="n">
        <f aca="false">'Quarterly Data'!L26/'Quarterly Data'!L51</f>
        <v>0.786904377363995</v>
      </c>
      <c r="M38" s="9" t="n">
        <f aca="false">'Quarterly Data'!M26/'Quarterly Data'!M51</f>
        <v>0.836995441014218</v>
      </c>
      <c r="N38" s="9" t="n">
        <f aca="false">'Quarterly Data'!N26/'Quarterly Data'!N51</f>
        <v>0.806778059317106</v>
      </c>
      <c r="O38" s="9" t="n">
        <f aca="false">'Quarterly Data'!O26/'Quarterly Data'!O51</f>
        <v>0.80461115701088</v>
      </c>
      <c r="P38" s="9" t="n">
        <f aca="false">'Quarterly Data'!P26/'Quarterly Data'!P51</f>
        <v>0.91740157561722</v>
      </c>
      <c r="Q38" s="9" t="n">
        <f aca="false">'Quarterly Data'!Q26/'Quarterly Data'!Q51</f>
        <v>0.864525511245199</v>
      </c>
      <c r="R38" s="9" t="n">
        <f aca="false">'Quarterly Data'!R26/'Quarterly Data'!R51</f>
        <v>0.863002617916056</v>
      </c>
      <c r="S38" s="9" t="n">
        <f aca="false">'Quarterly Data'!S26/'Quarterly Data'!S51</f>
        <v>0.855892390253762</v>
      </c>
      <c r="T38" s="9" t="n">
        <f aca="false">'Quarterly Data'!T26/'Quarterly Data'!T51</f>
        <v>0.75762345326875</v>
      </c>
      <c r="U38" s="9" t="n">
        <f aca="false">'Quarterly Data'!U26/'Quarterly Data'!U51</f>
        <v>0.730326942419561</v>
      </c>
      <c r="V38" s="9" t="n">
        <f aca="false">'Quarterly Data'!V26/'Quarterly Data'!V51</f>
        <v>0.665775000258454</v>
      </c>
      <c r="W38" s="9" t="n">
        <f aca="false">'Quarterly Data'!W26/'Quarterly Data'!W51</f>
        <v>0.779093393842504</v>
      </c>
      <c r="X38" s="9" t="n">
        <f aca="false">'Quarterly Data'!X26/'Quarterly Data'!X51</f>
        <v>0.762363083007616</v>
      </c>
      <c r="Y38" s="9" t="n">
        <f aca="false">'Quarterly Data'!Y26/'Quarterly Data'!Y51</f>
        <v>0.757848329048843</v>
      </c>
      <c r="Z38" s="9" t="n">
        <f aca="false">'Quarterly Data'!Z26/'Quarterly Data'!Z51</f>
        <v>0.772829468108042</v>
      </c>
      <c r="AA38" s="9" t="n">
        <f aca="false">'Quarterly Data'!AA26/'Quarterly Data'!AA51</f>
        <v>0.888032504372527</v>
      </c>
      <c r="AB38" s="9" t="n">
        <f aca="false">'Quarterly Data'!AB26/'Quarterly Data'!AB51</f>
        <v>0.898705368610326</v>
      </c>
      <c r="AC38" s="9" t="n">
        <f aca="false">'Quarterly Data'!AC26/'Quarterly Data'!AC51</f>
        <v>0.966490281746083</v>
      </c>
      <c r="AD38" s="9" t="n">
        <f aca="false">'Quarterly Data'!AD26/'Quarterly Data'!AD51</f>
        <v>0.85207236909467</v>
      </c>
      <c r="AE38" s="9" t="n">
        <f aca="false">'Quarterly Data'!AE26/'Quarterly Data'!AE51</f>
        <v>0.928985370168232</v>
      </c>
      <c r="AF38" s="9" t="n">
        <f aca="false">'Quarterly Data'!AF26/'Quarterly Data'!AF51</f>
        <v>0.962243612511531</v>
      </c>
      <c r="AG38" s="9" t="n">
        <f aca="false">'Quarterly Data'!AG26/'Quarterly Data'!AG51</f>
        <v>1.0009800735439</v>
      </c>
      <c r="AH38" s="9" t="n">
        <f aca="false">'Quarterly Data'!AH26/'Quarterly Data'!AH51</f>
        <v>0.866494606476325</v>
      </c>
      <c r="AI38" s="9" t="n">
        <f aca="false">'Quarterly Data'!AI26/'Quarterly Data'!AI51</f>
        <v>0.938050196905839</v>
      </c>
      <c r="AJ38" s="9" t="n">
        <f aca="false">'Quarterly Data'!AJ26/'Quarterly Data'!AJ51</f>
        <v>0.985704275419026</v>
      </c>
      <c r="AK38" s="9" t="n">
        <f aca="false">'Quarterly Data'!AK26/'Quarterly Data'!AK51</f>
        <v>0.970122317514283</v>
      </c>
      <c r="AL38" s="9" t="n">
        <f aca="false">'Quarterly Data'!AL26/'Quarterly Data'!AL51</f>
        <v>0.943136006789731</v>
      </c>
      <c r="AM38" s="9" t="n">
        <f aca="false">'Quarterly Data'!AM26/'Quarterly Data'!AM51</f>
        <v>0.977356206161973</v>
      </c>
      <c r="AN38" s="9" t="n">
        <f aca="false">'Quarterly Data'!AN26/'Quarterly Data'!AN51</f>
        <v>1.0491935360108</v>
      </c>
      <c r="AO38" s="9" t="n">
        <f aca="false">'Quarterly Data'!AO26/'Quarterly Data'!AO51</f>
        <v>0.969298877421877</v>
      </c>
      <c r="AP38" s="9" t="n">
        <f aca="false">'Quarterly Data'!AP26/'Quarterly Data'!AP51</f>
        <v>0.88523479127933</v>
      </c>
      <c r="AQ38" s="9" t="n">
        <f aca="false">'Quarterly Data'!AQ26/'Quarterly Data'!AQ51</f>
        <v>0.996308723083896</v>
      </c>
    </row>
    <row r="39" customFormat="false" ht="15" hidden="false" customHeight="true" outlineLevel="0" collapsed="false">
      <c r="A39" s="3" t="s">
        <v>189</v>
      </c>
      <c r="B39" s="13" t="n">
        <f aca="false">B38*4/B8</f>
        <v>0.0248978961412699</v>
      </c>
      <c r="C39" s="13" t="n">
        <f aca="false">C38*4/C8</f>
        <v>0.0523890643596364</v>
      </c>
      <c r="D39" s="13" t="n">
        <f aca="false">D38*4/D8</f>
        <v>0.0479891599429701</v>
      </c>
      <c r="E39" s="13" t="n">
        <f aca="false">E38*4/E8</f>
        <v>0.0496780063512355</v>
      </c>
      <c r="F39" s="13" t="n">
        <f aca="false">F38*4/F8</f>
        <v>0.0486994963343491</v>
      </c>
      <c r="G39" s="13" t="n">
        <f aca="false">G38*4/G8</f>
        <v>0.0466516092059927</v>
      </c>
      <c r="H39" s="13" t="n">
        <f aca="false">H38*4/H8</f>
        <v>0.0488725172587295</v>
      </c>
      <c r="I39" s="13" t="n">
        <f aca="false">I38*4/I8</f>
        <v>0.051250796140203</v>
      </c>
      <c r="J39" s="13" t="n">
        <f aca="false">J38*4/J8</f>
        <v>0.0461260856267575</v>
      </c>
      <c r="K39" s="13" t="n">
        <f aca="false">K38*4/K8</f>
        <v>0.050609063393399</v>
      </c>
      <c r="L39" s="13" t="n">
        <f aca="false">L38*4/L8</f>
        <v>0.0475040372691817</v>
      </c>
      <c r="M39" s="13" t="n">
        <f aca="false">M38*4/M8</f>
        <v>0.0507193116809101</v>
      </c>
      <c r="N39" s="13" t="n">
        <f aca="false">N38*4/N8</f>
        <v>0.0428453563099897</v>
      </c>
      <c r="O39" s="13" t="n">
        <f aca="false">O38*4/O8</f>
        <v>0.042392579399941</v>
      </c>
      <c r="P39" s="13" t="n">
        <f aca="false">P38*4/P8</f>
        <v>0.0425412277123682</v>
      </c>
      <c r="Q39" s="13" t="n">
        <f aca="false">Q38*4/Q8</f>
        <v>0.04273482507391</v>
      </c>
      <c r="R39" s="13" t="n">
        <f aca="false">R38*4/R8</f>
        <v>0.0559392395343417</v>
      </c>
      <c r="S39" s="13" t="n">
        <f aca="false">S38*4/S8</f>
        <v>0.0582041747877431</v>
      </c>
      <c r="T39" s="13" t="n">
        <f aca="false">T38*4/T8</f>
        <v>0.0590394274902591</v>
      </c>
      <c r="U39" s="13" t="n">
        <f aca="false">U38*4/U8</f>
        <v>0.0492798206760837</v>
      </c>
      <c r="V39" s="13" t="n">
        <f aca="false">V38*4/V8</f>
        <v>0.0371785564851852</v>
      </c>
      <c r="W39" s="13" t="n">
        <f aca="false">W38*4/W8</f>
        <v>0.0404723840957145</v>
      </c>
      <c r="X39" s="13" t="n">
        <f aca="false">X38*4/X8</f>
        <v>0.0376847791896993</v>
      </c>
      <c r="Y39" s="13" t="n">
        <f aca="false">Y38*4/Y8</f>
        <v>0.0334960587424903</v>
      </c>
      <c r="Z39" s="13" t="n">
        <f aca="false">Z38*4/Z8</f>
        <v>0.0343785350581869</v>
      </c>
      <c r="AA39" s="13" t="n">
        <f aca="false">AA38*4/AA8</f>
        <v>0.0491848520837733</v>
      </c>
      <c r="AB39" s="13" t="n">
        <f aca="false">AB38*4/AB8</f>
        <v>0.0534784509735392</v>
      </c>
      <c r="AC39" s="13" t="n">
        <f aca="false">AC38*4/AC8</f>
        <v>0.0655247648641412</v>
      </c>
      <c r="AD39" s="13" t="n">
        <f aca="false">AD38*4/AD8</f>
        <v>0.0568048246063113</v>
      </c>
      <c r="AE39" s="13" t="n">
        <f aca="false">AE38*4/AE8</f>
        <v>0.0563277471679995</v>
      </c>
      <c r="AF39" s="13" t="n">
        <f aca="false">AF38*4/AF8</f>
        <v>0.065559094703562</v>
      </c>
      <c r="AG39" s="13" t="n">
        <f aca="false">AG38*4/AG8</f>
        <v>0.0654663226647417</v>
      </c>
      <c r="AH39" s="13" t="n">
        <f aca="false">AH38*4/AH8</f>
        <v>0.0549196391365124</v>
      </c>
      <c r="AI39" s="13" t="n">
        <f aca="false">AI38*4/AI8</f>
        <v>0.0541130774102012</v>
      </c>
      <c r="AJ39" s="13" t="n">
        <f aca="false">AJ38*4/AJ8</f>
        <v>0.0529521501702405</v>
      </c>
      <c r="AK39" s="13" t="n">
        <f aca="false">AK38*4/AK8</f>
        <v>0.0540759374311195</v>
      </c>
      <c r="AL39" s="13" t="n">
        <f aca="false">AL38*4/AL8</f>
        <v>0.0527038841458357</v>
      </c>
      <c r="AM39" s="13" t="n">
        <f aca="false">AM38*4/AM8</f>
        <v>0.0579259864372187</v>
      </c>
      <c r="AN39" s="13" t="n">
        <f aca="false">AN38*4/AN8</f>
        <v>0.0648350709723964</v>
      </c>
      <c r="AO39" s="13" t="n">
        <f aca="false">AO38*4/AO8</f>
        <v>0.0615037358770227</v>
      </c>
      <c r="AP39" s="13" t="n">
        <f aca="false">AP38*4/AP8</f>
        <v>0.0598637221490671</v>
      </c>
      <c r="AQ39" s="13" t="n">
        <f aca="false">AQ38*4/AQ8</f>
        <v>0.0586667877570379</v>
      </c>
    </row>
    <row r="40" customFormat="false" ht="15" hidden="false" customHeight="true" outlineLevel="0" collapsed="false">
      <c r="A40" s="14" t="s">
        <v>184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customFormat="false" ht="15" hidden="false" customHeight="true" outlineLevel="0" collapsed="false">
      <c r="A41" s="3" t="s">
        <v>190</v>
      </c>
      <c r="B41" s="9" t="n">
        <f aca="false">'Quarterly Data'!B28/'Quarterly Data'!B51</f>
        <v>0.290299626154043</v>
      </c>
      <c r="C41" s="9" t="n">
        <f aca="false">'Quarterly Data'!C28/'Quarterly Data'!C51</f>
        <v>-0.142166908772068</v>
      </c>
      <c r="D41" s="9" t="n">
        <f aca="false">'Quarterly Data'!D28/'Quarterly Data'!D51</f>
        <v>0.00543971462420202</v>
      </c>
      <c r="E41" s="9" t="n">
        <f aca="false">'Quarterly Data'!E28/'Quarterly Data'!E51</f>
        <v>-0.00682972817262871</v>
      </c>
      <c r="F41" s="9" t="n">
        <f aca="false">'Quarterly Data'!F28/'Quarterly Data'!F51</f>
        <v>-0.0153395416971853</v>
      </c>
      <c r="G41" s="9" t="n">
        <f aca="false">'Quarterly Data'!G28/'Quarterly Data'!G51</f>
        <v>0.000188140854786617</v>
      </c>
      <c r="H41" s="9" t="n">
        <f aca="false">'Quarterly Data'!H28/'Quarterly Data'!H51</f>
        <v>-0.00950528143728212</v>
      </c>
      <c r="I41" s="9" t="n">
        <f aca="false">'Quarterly Data'!I28/'Quarterly Data'!I51</f>
        <v>0.00982759295754428</v>
      </c>
      <c r="J41" s="9" t="n">
        <f aca="false">'Quarterly Data'!J28/'Quarterly Data'!J51</f>
        <v>0.0559869248964801</v>
      </c>
      <c r="K41" s="9" t="n">
        <f aca="false">'Quarterly Data'!K28/'Quarterly Data'!K51</f>
        <v>0.00577169340389074</v>
      </c>
      <c r="L41" s="9" t="n">
        <f aca="false">'Quarterly Data'!L28/'Quarterly Data'!L51</f>
        <v>0.0462301111794188</v>
      </c>
      <c r="M41" s="9" t="n">
        <f aca="false">'Quarterly Data'!M28/'Quarterly Data'!M51</f>
        <v>0.00634667027499636</v>
      </c>
      <c r="N41" s="9" t="n">
        <f aca="false">'Quarterly Data'!N28/'Quarterly Data'!N51</f>
        <v>0.00844271828528703</v>
      </c>
      <c r="O41" s="9" t="n">
        <f aca="false">'Quarterly Data'!O28/'Quarterly Data'!O51</f>
        <v>0.0545237460082309</v>
      </c>
      <c r="P41" s="9" t="n">
        <f aca="false">'Quarterly Data'!P28/'Quarterly Data'!P51</f>
        <v>-0.007909102187668</v>
      </c>
      <c r="Q41" s="9" t="n">
        <f aca="false">'Quarterly Data'!Q28/'Quarterly Data'!Q51</f>
        <v>0.0407239702125571</v>
      </c>
      <c r="R41" s="9" t="n">
        <f aca="false">'Quarterly Data'!R28/'Quarterly Data'!R51</f>
        <v>0.00297196788207231</v>
      </c>
      <c r="S41" s="9" t="n">
        <f aca="false">'Quarterly Data'!S28/'Quarterly Data'!S51</f>
        <v>0.00134745395983032</v>
      </c>
      <c r="T41" s="9" t="n">
        <f aca="false">'Quarterly Data'!T28/'Quarterly Data'!T51</f>
        <v>0.00969526931015527</v>
      </c>
      <c r="U41" s="9" t="n">
        <f aca="false">'Quarterly Data'!U28/'Quarterly Data'!U51</f>
        <v>0.0332178890282977</v>
      </c>
      <c r="V41" s="9" t="n">
        <f aca="false">'Quarterly Data'!V28/'Quarterly Data'!V51</f>
        <v>0.0121240786113782</v>
      </c>
      <c r="W41" s="9" t="n">
        <f aca="false">'Quarterly Data'!W28/'Quarterly Data'!W51</f>
        <v>-0.0560749832396473</v>
      </c>
      <c r="X41" s="9" t="n">
        <f aca="false">'Quarterly Data'!X28/'Quarterly Data'!X51</f>
        <v>0.00613583813540556</v>
      </c>
      <c r="Y41" s="9" t="n">
        <f aca="false">'Quarterly Data'!Y28/'Quarterly Data'!Y51</f>
        <v>0.0653084832904884</v>
      </c>
      <c r="Z41" s="9" t="n">
        <f aca="false">'Quarterly Data'!Z28/'Quarterly Data'!Z51</f>
        <v>-0.00141160286221729</v>
      </c>
      <c r="AA41" s="9" t="n">
        <f aca="false">'Quarterly Data'!AA28/'Quarterly Data'!AA51</f>
        <v>0.00518539255142374</v>
      </c>
      <c r="AB41" s="9" t="n">
        <f aca="false">'Quarterly Data'!AB28/'Quarterly Data'!AB51</f>
        <v>0.0174698176213717</v>
      </c>
      <c r="AC41" s="9" t="n">
        <f aca="false">'Quarterly Data'!AC28/'Quarterly Data'!AC51</f>
        <v>-0.0265448628425733</v>
      </c>
      <c r="AD41" s="9" t="n">
        <f aca="false">'Quarterly Data'!AD28/'Quarterly Data'!AD51</f>
        <v>0.0213431490999939</v>
      </c>
      <c r="AE41" s="9" t="n">
        <f aca="false">'Quarterly Data'!AE28/'Quarterly Data'!AE51</f>
        <v>0.0155322134938022</v>
      </c>
      <c r="AF41" s="9" t="n">
        <f aca="false">'Quarterly Data'!AF28/'Quarterly Data'!AF51</f>
        <v>-0.00111408939800844</v>
      </c>
      <c r="AG41" s="9" t="n">
        <f aca="false">'Quarterly Data'!AG28/'Quarterly Data'!AG51</f>
        <v>-0.00236190047263599</v>
      </c>
      <c r="AH41" s="9" t="n">
        <f aca="false">'Quarterly Data'!AH28/'Quarterly Data'!AH51</f>
        <v>0.0677922270784845</v>
      </c>
      <c r="AI41" s="9" t="n">
        <f aca="false">'Quarterly Data'!AI28/'Quarterly Data'!AI51</f>
        <v>0.0353201448243723</v>
      </c>
      <c r="AJ41" s="9" t="n">
        <f aca="false">'Quarterly Data'!AJ28/'Quarterly Data'!AJ51</f>
        <v>-0.00240904696874377</v>
      </c>
      <c r="AK41" s="9" t="n">
        <f aca="false">'Quarterly Data'!AK28/'Quarterly Data'!AK51</f>
        <v>0.0321246437198839</v>
      </c>
      <c r="AL41" s="9" t="n">
        <f aca="false">'Quarterly Data'!AL28/'Quarterly Data'!AL51</f>
        <v>0.0091594896454053</v>
      </c>
      <c r="AM41" s="9" t="n">
        <f aca="false">'Quarterly Data'!AM28/'Quarterly Data'!AM51</f>
        <v>0.0106181896203812</v>
      </c>
      <c r="AN41" s="9" t="n">
        <f aca="false">'Quarterly Data'!AN28/'Quarterly Data'!AN51</f>
        <v>-0.0282607694786759</v>
      </c>
      <c r="AO41" s="9" t="n">
        <f aca="false">'Quarterly Data'!AO28/'Quarterly Data'!AO51</f>
        <v>0.0595038431065883</v>
      </c>
      <c r="AP41" s="9" t="n">
        <f aca="false">'Quarterly Data'!AP28/'Quarterly Data'!AP51</f>
        <v>0.104336965214953</v>
      </c>
      <c r="AQ41" s="9" t="n">
        <f aca="false">'Quarterly Data'!AQ28/'Quarterly Data'!AQ51</f>
        <v>0.0284152777705417</v>
      </c>
    </row>
    <row r="42" customFormat="false" ht="15" hidden="false" customHeight="true" outlineLevel="0" collapsed="false">
      <c r="A42" s="3" t="s">
        <v>191</v>
      </c>
      <c r="B42" s="9" t="n">
        <f aca="false">'Quarterly Data'!B27/'Quarterly Data'!B51</f>
        <v>0.757321913023914</v>
      </c>
      <c r="C42" s="9" t="n">
        <f aca="false">'Quarterly Data'!C27/'Quarterly Data'!C51</f>
        <v>0.75997277950087</v>
      </c>
      <c r="D42" s="9" t="n">
        <f aca="false">'Quarterly Data'!D27/'Quarterly Data'!D51</f>
        <v>0.777225379407019</v>
      </c>
      <c r="E42" s="9" t="n">
        <f aca="false">'Quarterly Data'!E27/'Quarterly Data'!E51</f>
        <v>0.79248939401875</v>
      </c>
      <c r="F42" s="9" t="n">
        <f aca="false">'Quarterly Data'!F27/'Quarterly Data'!F51</f>
        <v>0.742181123783614</v>
      </c>
      <c r="G42" s="9" t="n">
        <f aca="false">'Quarterly Data'!G27/'Quarterly Data'!G51</f>
        <v>0.767956999362412</v>
      </c>
      <c r="H42" s="9" t="n">
        <f aca="false">'Quarterly Data'!H27/'Quarterly Data'!H51</f>
        <v>0.796035984279727</v>
      </c>
      <c r="I42" s="9" t="n">
        <f aca="false">'Quarterly Data'!I27/'Quarterly Data'!I51</f>
        <v>0.82689341042273</v>
      </c>
      <c r="J42" s="9" t="n">
        <f aca="false">'Quarterly Data'!J27/'Quarterly Data'!J51</f>
        <v>0.76655927397668</v>
      </c>
      <c r="K42" s="9" t="n">
        <f aca="false">'Quarterly Data'!K27/'Quarterly Data'!K51</f>
        <v>0.811594505285285</v>
      </c>
      <c r="L42" s="9" t="n">
        <f aca="false">'Quarterly Data'!L27/'Quarterly Data'!L51</f>
        <v>0.833134488543414</v>
      </c>
      <c r="M42" s="9" t="n">
        <f aca="false">'Quarterly Data'!M27/'Quarterly Data'!M51</f>
        <v>0.843342111289215</v>
      </c>
      <c r="N42" s="9" t="n">
        <f aca="false">'Quarterly Data'!N27/'Quarterly Data'!N51</f>
        <v>0.815220777602393</v>
      </c>
      <c r="O42" s="9" t="n">
        <f aca="false">'Quarterly Data'!O27/'Quarterly Data'!O51</f>
        <v>0.859134903019111</v>
      </c>
      <c r="P42" s="9" t="n">
        <f aca="false">'Quarterly Data'!P27/'Quarterly Data'!P51</f>
        <v>0.909492473429552</v>
      </c>
      <c r="Q42" s="9" t="n">
        <f aca="false">'Quarterly Data'!Q27/'Quarterly Data'!Q51</f>
        <v>0.905249481457756</v>
      </c>
      <c r="R42" s="9" t="n">
        <f aca="false">'Quarterly Data'!R27/'Quarterly Data'!R51</f>
        <v>0.865974585798129</v>
      </c>
      <c r="S42" s="9" t="n">
        <f aca="false">'Quarterly Data'!S27/'Quarterly Data'!S51</f>
        <v>0.857239844213592</v>
      </c>
      <c r="T42" s="9" t="n">
        <f aca="false">'Quarterly Data'!T27/'Quarterly Data'!T51</f>
        <v>0.767318722578905</v>
      </c>
      <c r="U42" s="9" t="n">
        <f aca="false">'Quarterly Data'!U27/'Quarterly Data'!U51</f>
        <v>0.763544831447858</v>
      </c>
      <c r="V42" s="9" t="n">
        <f aca="false">'Quarterly Data'!V27/'Quarterly Data'!V51</f>
        <v>0.677899078869832</v>
      </c>
      <c r="W42" s="9" t="n">
        <f aca="false">'Quarterly Data'!W27/'Quarterly Data'!W51</f>
        <v>0.723018410602857</v>
      </c>
      <c r="X42" s="9" t="n">
        <f aca="false">'Quarterly Data'!X27/'Quarterly Data'!X51</f>
        <v>0.768498921143022</v>
      </c>
      <c r="Y42" s="9" t="n">
        <f aca="false">'Quarterly Data'!Y27/'Quarterly Data'!Y51</f>
        <v>0.823156812339332</v>
      </c>
      <c r="Z42" s="9" t="n">
        <f aca="false">'Quarterly Data'!Z27/'Quarterly Data'!Z51</f>
        <v>0.771417865245824</v>
      </c>
      <c r="AA42" s="9" t="n">
        <f aca="false">'Quarterly Data'!AA27/'Quarterly Data'!AA51</f>
        <v>0.89321789692395</v>
      </c>
      <c r="AB42" s="9" t="n">
        <f aca="false">'Quarterly Data'!AB27/'Quarterly Data'!AB51</f>
        <v>0.916175186231698</v>
      </c>
      <c r="AC42" s="9" t="n">
        <f aca="false">'Quarterly Data'!AC27/'Quarterly Data'!AC51</f>
        <v>0.939945418903509</v>
      </c>
      <c r="AD42" s="9" t="n">
        <f aca="false">'Quarterly Data'!AD27/'Quarterly Data'!AD51</f>
        <v>0.873415518194664</v>
      </c>
      <c r="AE42" s="9" t="n">
        <f aca="false">'Quarterly Data'!AE27/'Quarterly Data'!AE51</f>
        <v>0.944517583662034</v>
      </c>
      <c r="AF42" s="9" t="n">
        <f aca="false">'Quarterly Data'!AF27/'Quarterly Data'!AF51</f>
        <v>0.961129523113522</v>
      </c>
      <c r="AG42" s="9" t="n">
        <f aca="false">'Quarterly Data'!AG27/'Quarterly Data'!AG51</f>
        <v>0.998618173071264</v>
      </c>
      <c r="AH42" s="9" t="n">
        <f aca="false">'Quarterly Data'!AH27/'Quarterly Data'!AH51</f>
        <v>0.93428683355481</v>
      </c>
      <c r="AI42" s="9" t="n">
        <f aca="false">'Quarterly Data'!AI27/'Quarterly Data'!AI51</f>
        <v>0.973370341730211</v>
      </c>
      <c r="AJ42" s="9" t="n">
        <f aca="false">'Quarterly Data'!AJ27/'Quarterly Data'!AJ51</f>
        <v>0.983295228450282</v>
      </c>
      <c r="AK42" s="9" t="n">
        <f aca="false">'Quarterly Data'!AK27/'Quarterly Data'!AK51</f>
        <v>1.00224696123417</v>
      </c>
      <c r="AL42" s="9" t="n">
        <f aca="false">'Quarterly Data'!AL27/'Quarterly Data'!AL51</f>
        <v>0.952295496435136</v>
      </c>
      <c r="AM42" s="9" t="n">
        <f aca="false">'Quarterly Data'!AM27/'Quarterly Data'!AM51</f>
        <v>0.987974395782354</v>
      </c>
      <c r="AN42" s="9" t="n">
        <f aca="false">'Quarterly Data'!AN27/'Quarterly Data'!AN51</f>
        <v>1.02093276653213</v>
      </c>
      <c r="AO42" s="9" t="n">
        <f aca="false">'Quarterly Data'!AO27/'Quarterly Data'!AO51</f>
        <v>1.02880272052847</v>
      </c>
      <c r="AP42" s="9" t="n">
        <f aca="false">'Quarterly Data'!AP27/'Quarterly Data'!AP51</f>
        <v>0.989571756494282</v>
      </c>
      <c r="AQ42" s="9" t="n">
        <f aca="false">'Quarterly Data'!AQ27/'Quarterly Data'!AQ51</f>
        <v>1.02472400085444</v>
      </c>
    </row>
    <row r="43" customFormat="false" ht="15" hidden="false" customHeight="true" outlineLevel="0" collapsed="false">
      <c r="A43" s="3" t="s">
        <v>192</v>
      </c>
      <c r="B43" s="13" t="n">
        <f aca="false">B42*4/B8</f>
        <v>0.0403743522870273</v>
      </c>
      <c r="C43" s="13" t="n">
        <f aca="false">C42*4/C8</f>
        <v>0.044133146312478</v>
      </c>
      <c r="D43" s="13" t="n">
        <f aca="false">D42*4/D8</f>
        <v>0.0483273980666575</v>
      </c>
      <c r="E43" s="13" t="n">
        <f aca="false">E42*4/E8</f>
        <v>0.0492535359862492</v>
      </c>
      <c r="F43" s="13" t="n">
        <f aca="false">F42*4/F8</f>
        <v>0.0477133477199366</v>
      </c>
      <c r="G43" s="13" t="n">
        <f aca="false">G42*4/G8</f>
        <v>0.0466630411278998</v>
      </c>
      <c r="H43" s="13" t="n">
        <f aca="false">H42*4/H8</f>
        <v>0.048295827955694</v>
      </c>
      <c r="I43" s="13" t="n">
        <f aca="false">I42*4/I8</f>
        <v>0.0518672360309067</v>
      </c>
      <c r="J43" s="13" t="n">
        <f aca="false">J42*4/J8</f>
        <v>0.0497604202516508</v>
      </c>
      <c r="K43" s="13" t="n">
        <f aca="false">K42*4/K8</f>
        <v>0.0509715500257677</v>
      </c>
      <c r="L43" s="13" t="n">
        <f aca="false">L42*4/L8</f>
        <v>0.0502948680074503</v>
      </c>
      <c r="M43" s="13" t="n">
        <f aca="false">M42*4/M8</f>
        <v>0.0511039000932716</v>
      </c>
      <c r="N43" s="13" t="n">
        <f aca="false">N42*4/N8</f>
        <v>0.0432937215933294</v>
      </c>
      <c r="O43" s="13" t="n">
        <f aca="false">O42*4/O8</f>
        <v>0.0452652741316708</v>
      </c>
      <c r="P43" s="13" t="n">
        <f aca="false">P42*4/P8</f>
        <v>0.0421744712928148</v>
      </c>
      <c r="Q43" s="13" t="n">
        <f aca="false">Q42*4/Q8</f>
        <v>0.0447478735273236</v>
      </c>
      <c r="R43" s="13" t="n">
        <f aca="false">R42*4/R8</f>
        <v>0.0561318804600958</v>
      </c>
      <c r="S43" s="13" t="n">
        <f aca="false">S42*4/S8</f>
        <v>0.0582958071549536</v>
      </c>
      <c r="T43" s="13" t="n">
        <f aca="false">T42*4/T8</f>
        <v>0.0597949520809589</v>
      </c>
      <c r="U43" s="13" t="n">
        <f aca="false">U42*4/U8</f>
        <v>0.0515212436874398</v>
      </c>
      <c r="V43" s="13" t="n">
        <f aca="false">V42*4/V8</f>
        <v>0.0378555956370142</v>
      </c>
      <c r="W43" s="13" t="n">
        <f aca="false">W42*4/W8</f>
        <v>0.0375593979533952</v>
      </c>
      <c r="X43" s="13" t="n">
        <f aca="false">X42*4/X8</f>
        <v>0.037988083101484</v>
      </c>
      <c r="Y43" s="13" t="n">
        <f aca="false">Y42*4/Y8</f>
        <v>0.03638262153986</v>
      </c>
      <c r="Z43" s="13" t="n">
        <f aca="false">Z42*4/Z8</f>
        <v>0.034315741336558</v>
      </c>
      <c r="AA43" s="13" t="n">
        <f aca="false">AA42*4/AA8</f>
        <v>0.0494720518927693</v>
      </c>
      <c r="AB43" s="13" t="n">
        <f aca="false">AB42*4/AB8</f>
        <v>0.0545180116769829</v>
      </c>
      <c r="AC43" s="13" t="n">
        <f aca="false">AC42*4/AC8</f>
        <v>0.0637251131460006</v>
      </c>
      <c r="AD43" s="13" t="n">
        <f aca="false">AD42*4/AD8</f>
        <v>0.0582277012129776</v>
      </c>
      <c r="AE43" s="13" t="n">
        <f aca="false">AE42*4/AE8</f>
        <v>0.0572695215196019</v>
      </c>
      <c r="AF43" s="13" t="n">
        <f aca="false">AF42*4/AF8</f>
        <v>0.0654831901286678</v>
      </c>
      <c r="AG43" s="13" t="n">
        <f aca="false">AG42*4/AG8</f>
        <v>0.0653118491217308</v>
      </c>
      <c r="AH43" s="13" t="n">
        <f aca="false">AH42*4/AH8</f>
        <v>0.0592164052324392</v>
      </c>
      <c r="AI43" s="13" t="n">
        <f aca="false">AI42*4/AI8</f>
        <v>0.0561505821592276</v>
      </c>
      <c r="AJ43" s="13" t="n">
        <f aca="false">AJ42*4/AJ8</f>
        <v>0.0528227358823681</v>
      </c>
      <c r="AK43" s="13" t="n">
        <f aca="false">AK42*4/AK8</f>
        <v>0.0558666087644463</v>
      </c>
      <c r="AL43" s="13" t="n">
        <f aca="false">AL42*4/AL8</f>
        <v>0.0532157304518098</v>
      </c>
      <c r="AM43" s="13" t="n">
        <f aca="false">AM42*4/AM8</f>
        <v>0.0585553057212834</v>
      </c>
      <c r="AN43" s="13" t="n">
        <f aca="false">AN42*4/AN8</f>
        <v>0.0630886925093235</v>
      </c>
      <c r="AO43" s="13" t="n">
        <f aca="false">AO42*4/AO8</f>
        <v>0.0652793604396235</v>
      </c>
      <c r="AP43" s="13" t="n">
        <f aca="false">AP42*4/AP8</f>
        <v>0.0669194763478805</v>
      </c>
      <c r="AQ43" s="13" t="n">
        <f aca="false">AQ42*4/AQ8</f>
        <v>0.0603399971061056</v>
      </c>
    </row>
    <row r="44" customFormat="false" ht="15" hidden="false" customHeight="true" outlineLevel="0" collapsed="false">
      <c r="A44" s="14" t="s">
        <v>184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customFormat="false" ht="15" hidden="false" customHeight="true" outlineLevel="0" collapsed="false">
      <c r="A45" s="3" t="s">
        <v>193</v>
      </c>
      <c r="B45" s="9"/>
      <c r="C45" s="9"/>
      <c r="D45" s="9"/>
      <c r="E45" s="9"/>
      <c r="F45" s="9"/>
      <c r="G45" s="9"/>
      <c r="H45" s="9"/>
      <c r="I45" s="9"/>
      <c r="J45" s="9" t="n">
        <f aca="false">'Quarterly Data'!J41/'Quarterly Data'!J51</f>
        <v>0</v>
      </c>
      <c r="K45" s="9" t="n">
        <f aca="false">'Quarterly Data'!K41/'Quarterly Data'!K51</f>
        <v>0</v>
      </c>
      <c r="L45" s="9" t="n">
        <f aca="false">'Quarterly Data'!L41/'Quarterly Data'!L51</f>
        <v>0</v>
      </c>
      <c r="M45" s="9" t="n">
        <f aca="false">'Quarterly Data'!M41/'Quarterly Data'!M51</f>
        <v>0</v>
      </c>
      <c r="N45" s="9" t="n">
        <f aca="false">'Quarterly Data'!N41/'Quarterly Data'!N51</f>
        <v>0</v>
      </c>
      <c r="O45" s="9" t="n">
        <f aca="false">'Quarterly Data'!O41/'Quarterly Data'!O51</f>
        <v>0</v>
      </c>
      <c r="P45" s="9" t="n">
        <f aca="false">'Quarterly Data'!P41/'Quarterly Data'!P51</f>
        <v>0</v>
      </c>
      <c r="Q45" s="9" t="n">
        <f aca="false">'Quarterly Data'!Q41/'Quarterly Data'!Q51</f>
        <v>0</v>
      </c>
      <c r="R45" s="9" t="n">
        <f aca="false">'Quarterly Data'!R41/'Quarterly Data'!R51</f>
        <v>0</v>
      </c>
      <c r="S45" s="9" t="n">
        <f aca="false">'Quarterly Data'!S41/'Quarterly Data'!S51</f>
        <v>0</v>
      </c>
      <c r="T45" s="9" t="n">
        <f aca="false">'Quarterly Data'!T41/'Quarterly Data'!T51</f>
        <v>0</v>
      </c>
      <c r="U45" s="9" t="n">
        <f aca="false">'Quarterly Data'!U41/'Quarterly Data'!U51</f>
        <v>0</v>
      </c>
      <c r="V45" s="9" t="n">
        <f aca="false">'Quarterly Data'!V41/'Quarterly Data'!V51</f>
        <v>0</v>
      </c>
      <c r="W45" s="9" t="n">
        <f aca="false">'Quarterly Data'!W41/'Quarterly Data'!W51</f>
        <v>0</v>
      </c>
      <c r="X45" s="9" t="n">
        <f aca="false">'Quarterly Data'!X41/'Quarterly Data'!X51</f>
        <v>0</v>
      </c>
      <c r="Y45" s="9" t="n">
        <f aca="false">'Quarterly Data'!Y41/'Quarterly Data'!Y51</f>
        <v>0</v>
      </c>
      <c r="Z45" s="9" t="n">
        <f aca="false">'Quarterly Data'!Z41/'Quarterly Data'!Z51</f>
        <v>0</v>
      </c>
      <c r="AA45" s="9" t="n">
        <f aca="false">'Quarterly Data'!AA41/'Quarterly Data'!AA51</f>
        <v>0</v>
      </c>
      <c r="AB45" s="9" t="n">
        <f aca="false">'Quarterly Data'!AB41/'Quarterly Data'!AB51</f>
        <v>0</v>
      </c>
      <c r="AC45" s="9" t="n">
        <f aca="false">'Quarterly Data'!AC41/'Quarterly Data'!AC51</f>
        <v>0</v>
      </c>
      <c r="AD45" s="9" t="n">
        <f aca="false">'Quarterly Data'!AD41/'Quarterly Data'!AD51</f>
        <v>0</v>
      </c>
      <c r="AE45" s="9" t="n">
        <f aca="false">'Quarterly Data'!AE41/'Quarterly Data'!AE51</f>
        <v>0</v>
      </c>
      <c r="AF45" s="9" t="n">
        <f aca="false">'Quarterly Data'!AF41/'Quarterly Data'!AF51</f>
        <v>0</v>
      </c>
      <c r="AG45" s="9" t="n">
        <f aca="false">'Quarterly Data'!AG41/'Quarterly Data'!AG51</f>
        <v>0</v>
      </c>
      <c r="AH45" s="9" t="n">
        <f aca="false">'Quarterly Data'!AH41/'Quarterly Data'!AH51</f>
        <v>0</v>
      </c>
      <c r="AI45" s="9" t="n">
        <f aca="false">'Quarterly Data'!AI41/'Quarterly Data'!AI51</f>
        <v>0.2136927654388</v>
      </c>
      <c r="AJ45" s="9" t="n">
        <f aca="false">'Quarterly Data'!AJ41/'Quarterly Data'!AJ51</f>
        <v>0.313690138251676</v>
      </c>
      <c r="AK45" s="9" t="n">
        <f aca="false">'Quarterly Data'!AK41/'Quarterly Data'!AK51</f>
        <v>0.425636830736589</v>
      </c>
      <c r="AL45" s="9" t="n">
        <f aca="false">'Quarterly Data'!AL41/'Quarterly Data'!AL51</f>
        <v>0.0888825831652517</v>
      </c>
      <c r="AM45" s="9" t="n">
        <f aca="false">'Quarterly Data'!AM41/'Quarterly Data'!AM51</f>
        <v>0.209081527874983</v>
      </c>
      <c r="AN45" s="9" t="n">
        <f aca="false">'Quarterly Data'!AN41/'Quarterly Data'!AN51</f>
        <v>0.346155420164413</v>
      </c>
      <c r="AO45" s="9" t="n">
        <f aca="false">'Quarterly Data'!AO41/'Quarterly Data'!AO51</f>
        <v>0.498603208248017</v>
      </c>
      <c r="AP45" s="9" t="n">
        <f aca="false">'Quarterly Data'!AP41/'Quarterly Data'!AP51</f>
        <v>0.0923896673141041</v>
      </c>
      <c r="AQ45" s="9" t="n">
        <f aca="false">'Quarterly Data'!AQ41/'Quarterly Data'!AQ51</f>
        <v>0.24634389050688</v>
      </c>
    </row>
    <row r="46" customFormat="false" ht="15" hidden="false" customHeight="true" outlineLevel="0" collapsed="false">
      <c r="A46" s="3" t="s">
        <v>194</v>
      </c>
      <c r="B46" s="9" t="n">
        <f aca="false">'Quarterly Data'!B43/'Quarterly Data'!B51</f>
        <v>0.0886922716701156</v>
      </c>
      <c r="C46" s="9" t="n">
        <f aca="false">'Quarterly Data'!C43/'Quarterly Data'!C51</f>
        <v>0.106128538337717</v>
      </c>
      <c r="D46" s="9" t="n">
        <f aca="false">'Quarterly Data'!D43/'Quarterly Data'!D51</f>
        <v>0.131026510763051</v>
      </c>
      <c r="E46" s="9" t="n">
        <f aca="false">'Quarterly Data'!E43/'Quarterly Data'!E51</f>
        <v>0.124721101974546</v>
      </c>
      <c r="F46" s="9" t="n">
        <f aca="false">'Quarterly Data'!F43/'Quarterly Data'!F51</f>
        <v>0.102796379617035</v>
      </c>
      <c r="G46" s="9" t="n">
        <f aca="false">'Quarterly Data'!G43/'Quarterly Data'!G51</f>
        <v>0.130653371379595</v>
      </c>
      <c r="H46" s="9" t="n">
        <f aca="false">'Quarterly Data'!H43/'Quarterly Data'!H51</f>
        <v>0.0453694394756427</v>
      </c>
      <c r="I46" s="9" t="n">
        <f aca="false">'Quarterly Data'!I43/'Quarterly Data'!I51</f>
        <v>0.132156980462275</v>
      </c>
      <c r="J46" s="9" t="n">
        <f aca="false">'Quarterly Data'!J43/'Quarterly Data'!J51</f>
        <v>0.0754847030687853</v>
      </c>
      <c r="K46" s="9" t="n">
        <f aca="false">'Quarterly Data'!K43/'Quarterly Data'!K51</f>
        <v>0.103379296494994</v>
      </c>
      <c r="L46" s="9" t="n">
        <f aca="false">'Quarterly Data'!L43/'Quarterly Data'!L51</f>
        <v>0.0997879567786102</v>
      </c>
      <c r="M46" s="9" t="n">
        <f aca="false">'Quarterly Data'!M43/'Quarterly Data'!M51</f>
        <v>0.104843662177072</v>
      </c>
      <c r="N46" s="9" t="n">
        <f aca="false">'Quarterly Data'!N43/'Quarterly Data'!N51</f>
        <v>0.0665188585195647</v>
      </c>
      <c r="O46" s="9" t="n">
        <f aca="false">'Quarterly Data'!O43/'Quarterly Data'!O51</f>
        <v>0.0952611581763604</v>
      </c>
      <c r="P46" s="9" t="n">
        <f aca="false">'Quarterly Data'!P43/'Quarterly Data'!P51</f>
        <v>0.0939606509242794</v>
      </c>
      <c r="Q46" s="9" t="n">
        <f aca="false">'Quarterly Data'!Q43/'Quarterly Data'!Q51</f>
        <v>0.102272286984396</v>
      </c>
      <c r="R46" s="9" t="n">
        <f aca="false">'Quarterly Data'!R43/'Quarterly Data'!R51</f>
        <v>0.0645356364792259</v>
      </c>
      <c r="S46" s="9" t="n">
        <f aca="false">'Quarterly Data'!S43/'Quarterly Data'!S51</f>
        <v>0.0551030931842151</v>
      </c>
      <c r="T46" s="9" t="n">
        <f aca="false">'Quarterly Data'!T43/'Quarterly Data'!T51</f>
        <v>0.0731177330857872</v>
      </c>
      <c r="U46" s="9" t="n">
        <f aca="false">'Quarterly Data'!U43/'Quarterly Data'!U51</f>
        <v>0.102339302564315</v>
      </c>
      <c r="V46" s="9" t="n">
        <f aca="false">'Quarterly Data'!V43/'Quarterly Data'!V51</f>
        <v>0.0605247650652855</v>
      </c>
      <c r="W46" s="9" t="n">
        <f aca="false">'Quarterly Data'!W43/'Quarterly Data'!W51</f>
        <v>0.0803078747872724</v>
      </c>
      <c r="X46" s="9" t="n">
        <f aca="false">'Quarterly Data'!X43/'Quarterly Data'!X51</f>
        <v>0.0816069046846596</v>
      </c>
      <c r="Y46" s="9" t="n">
        <f aca="false">'Quarterly Data'!Y43/'Quarterly Data'!Y51</f>
        <v>0.092305912596401</v>
      </c>
      <c r="Z46" s="9" t="n">
        <f aca="false">'Quarterly Data'!Z43/'Quarterly Data'!Z51</f>
        <v>0.0691659736979889</v>
      </c>
      <c r="AA46" s="9" t="n">
        <f aca="false">'Quarterly Data'!AA43/'Quarterly Data'!AA51</f>
        <v>0.0996499410575735</v>
      </c>
      <c r="AB46" s="9" t="n">
        <f aca="false">'Quarterly Data'!AB43/'Quarterly Data'!AB51</f>
        <v>0.107796044181865</v>
      </c>
      <c r="AC46" s="9" t="n">
        <f aca="false">'Quarterly Data'!AC43/'Quarterly Data'!AC51</f>
        <v>0.162577355251188</v>
      </c>
      <c r="AD46" s="9" t="n">
        <f aca="false">'Quarterly Data'!AD43/'Quarterly Data'!AD51</f>
        <v>0.0883879753445416</v>
      </c>
      <c r="AE46" s="9" t="n">
        <f aca="false">'Quarterly Data'!AE43/'Quarterly Data'!AE51</f>
        <v>0.148460966238653</v>
      </c>
      <c r="AF46" s="9" t="n">
        <f aca="false">'Quarterly Data'!AF43/'Quarterly Data'!AF51</f>
        <v>0.154866092075911</v>
      </c>
      <c r="AG46" s="9" t="n">
        <f aca="false">'Quarterly Data'!AG43/'Quarterly Data'!AG51</f>
        <v>0.163708106973876</v>
      </c>
      <c r="AH46" s="9" t="n">
        <f aca="false">'Quarterly Data'!AH43/'Quarterly Data'!AH51</f>
        <v>0.120813394066484</v>
      </c>
      <c r="AI46" s="9" t="n">
        <f aca="false">'Quarterly Data'!AI43/'Quarterly Data'!AI51</f>
        <v>0.0928734937599541</v>
      </c>
      <c r="AJ46" s="9" t="n">
        <f aca="false">'Quarterly Data'!AJ43/'Quarterly Data'!AJ51</f>
        <v>0.100261875169426</v>
      </c>
      <c r="AK46" s="9" t="n">
        <f aca="false">'Quarterly Data'!AK43/'Quarterly Data'!AK51</f>
        <v>0.112082209639694</v>
      </c>
      <c r="AL46" s="9" t="n">
        <f aca="false">'Quarterly Data'!AL43/'Quarterly Data'!AL51</f>
        <v>0.0888825831652517</v>
      </c>
      <c r="AM46" s="9" t="n">
        <f aca="false">'Quarterly Data'!AM43/'Quarterly Data'!AM51</f>
        <v>0.120271367925251</v>
      </c>
      <c r="AN46" s="9" t="n">
        <f aca="false">'Quarterly Data'!AN43/'Quarterly Data'!AN51</f>
        <v>0.136789388335559</v>
      </c>
      <c r="AO46" s="9" t="n">
        <f aca="false">'Quarterly Data'!AO43/'Quarterly Data'!AO51</f>
        <v>0.150472799860064</v>
      </c>
      <c r="AP46" s="9" t="n">
        <f aca="false">'Quarterly Data'!AP43/'Quarterly Data'!AP51</f>
        <v>0.0923896673141041</v>
      </c>
      <c r="AQ46" s="9" t="n">
        <f aca="false">'Quarterly Data'!AQ43/'Quarterly Data'!AQ51</f>
        <v>0.153658193488556</v>
      </c>
    </row>
    <row r="47" customFormat="false" ht="15" hidden="false" customHeight="true" outlineLevel="0" collapsed="false">
      <c r="A47" s="10" t="s">
        <v>195</v>
      </c>
    </row>
    <row r="48" customFormat="false" ht="15" hidden="false" customHeight="true" outlineLevel="0" collapsed="false">
      <c r="A48" s="3" t="s">
        <v>196</v>
      </c>
      <c r="B48" s="9" t="n">
        <f aca="false">'Quarterly Data'!B44/'Quarterly Data'!B51</f>
        <v>0.0886922716701156</v>
      </c>
      <c r="C48" s="9" t="n">
        <f aca="false">'Quarterly Data'!C44/'Quarterly Data'!C51</f>
        <v>0.106128538337717</v>
      </c>
      <c r="D48" s="9" t="n">
        <f aca="false">'Quarterly Data'!D44/'Quarterly Data'!D51</f>
        <v>0.131026510763051</v>
      </c>
      <c r="E48" s="9" t="n">
        <f aca="false">'Quarterly Data'!E44/'Quarterly Data'!E51</f>
        <v>0.124721101974546</v>
      </c>
      <c r="F48" s="9" t="n">
        <f aca="false">'Quarterly Data'!F44/'Quarterly Data'!F51</f>
        <v>0.102796379617035</v>
      </c>
      <c r="G48" s="9" t="n">
        <f aca="false">'Quarterly Data'!G44/'Quarterly Data'!G51</f>
        <v>0.130653371379595</v>
      </c>
      <c r="H48" s="9" t="n">
        <f aca="false">'Quarterly Data'!H44/'Quarterly Data'!H51</f>
        <v>0.0453694394756427</v>
      </c>
      <c r="I48" s="9" t="n">
        <f aca="false">'Quarterly Data'!I44/'Quarterly Data'!I51</f>
        <v>0.132156980462275</v>
      </c>
      <c r="J48" s="9" t="n">
        <f aca="false">'Quarterly Data'!J44/'Quarterly Data'!J51</f>
        <v>0.0754847030687853</v>
      </c>
      <c r="K48" s="9" t="n">
        <f aca="false">'Quarterly Data'!K44/'Quarterly Data'!K51</f>
        <v>0.103379296494994</v>
      </c>
      <c r="L48" s="9" t="n">
        <f aca="false">'Quarterly Data'!L44/'Quarterly Data'!L51</f>
        <v>0.0997879567786102</v>
      </c>
      <c r="M48" s="9" t="n">
        <f aca="false">'Quarterly Data'!M44/'Quarterly Data'!M51</f>
        <v>0.104843662177072</v>
      </c>
      <c r="N48" s="9" t="n">
        <f aca="false">'Quarterly Data'!N44/'Quarterly Data'!N51</f>
        <v>0.0665188585195647</v>
      </c>
      <c r="O48" s="9" t="n">
        <f aca="false">'Quarterly Data'!O44/'Quarterly Data'!O51</f>
        <v>0.0952611581763604</v>
      </c>
      <c r="P48" s="9" t="n">
        <f aca="false">'Quarterly Data'!P44/'Quarterly Data'!P51</f>
        <v>0.0939606509242794</v>
      </c>
      <c r="Q48" s="9" t="n">
        <f aca="false">'Quarterly Data'!Q44/'Quarterly Data'!Q51</f>
        <v>0.102272286984396</v>
      </c>
      <c r="R48" s="9" t="n">
        <f aca="false">'Quarterly Data'!R44/'Quarterly Data'!R51</f>
        <v>0.0645356364792259</v>
      </c>
      <c r="S48" s="9" t="n">
        <f aca="false">'Quarterly Data'!S44/'Quarterly Data'!S51</f>
        <v>0.0551030931842151</v>
      </c>
      <c r="T48" s="9" t="n">
        <f aca="false">'Quarterly Data'!T44/'Quarterly Data'!T51</f>
        <v>0.0731177330857872</v>
      </c>
      <c r="U48" s="9" t="n">
        <f aca="false">'Quarterly Data'!U44/'Quarterly Data'!U51</f>
        <v>0.102339302564315</v>
      </c>
      <c r="V48" s="9" t="n">
        <f aca="false">'Quarterly Data'!V44/'Quarterly Data'!V51</f>
        <v>0.0605247650652855</v>
      </c>
      <c r="W48" s="9" t="n">
        <f aca="false">'Quarterly Data'!W44/'Quarterly Data'!W51</f>
        <v>0.0803078747872724</v>
      </c>
      <c r="X48" s="9" t="n">
        <f aca="false">'Quarterly Data'!X44/'Quarterly Data'!X51</f>
        <v>0.0816069046846596</v>
      </c>
      <c r="Y48" s="9" t="n">
        <f aca="false">'Quarterly Data'!Y44/'Quarterly Data'!Y51</f>
        <v>0.092305912596401</v>
      </c>
      <c r="Z48" s="9" t="n">
        <f aca="false">'Quarterly Data'!Z44/'Quarterly Data'!Z51</f>
        <v>0.0691659736979889</v>
      </c>
      <c r="AA48" s="9" t="n">
        <f aca="false">'Quarterly Data'!AA44/'Quarterly Data'!AA51</f>
        <v>0.0996499410575735</v>
      </c>
      <c r="AB48" s="9" t="n">
        <f aca="false">'Quarterly Data'!AB44/'Quarterly Data'!AB51</f>
        <v>0.107796044181865</v>
      </c>
      <c r="AC48" s="9" t="n">
        <f aca="false">'Quarterly Data'!AC44/'Quarterly Data'!AC51</f>
        <v>0.162577355251188</v>
      </c>
      <c r="AD48" s="9" t="n">
        <f aca="false">'Quarterly Data'!AD44/'Quarterly Data'!AD51</f>
        <v>0.0883879753445416</v>
      </c>
      <c r="AE48" s="9" t="n">
        <f aca="false">'Quarterly Data'!AE44/'Quarterly Data'!AE51</f>
        <v>0.148460966238653</v>
      </c>
      <c r="AF48" s="9" t="n">
        <f aca="false">'Quarterly Data'!AF44/'Quarterly Data'!AF51</f>
        <v>0.154866092075911</v>
      </c>
      <c r="AG48" s="9" t="n">
        <f aca="false">'Quarterly Data'!AG44/'Quarterly Data'!AG51</f>
        <v>0.163708106973876</v>
      </c>
      <c r="AH48" s="9" t="n">
        <f aca="false">'Quarterly Data'!AH44/'Quarterly Data'!AH51</f>
        <v>0.120813394066484</v>
      </c>
      <c r="AI48" s="9" t="n">
        <f aca="false">'Quarterly Data'!AI44/'Quarterly Data'!AI51</f>
        <v>0.0928734937599541</v>
      </c>
      <c r="AJ48" s="9" t="n">
        <f aca="false">'Quarterly Data'!AJ44/'Quarterly Data'!AJ51</f>
        <v>0.100261875169426</v>
      </c>
      <c r="AK48" s="9" t="n">
        <f aca="false">'Quarterly Data'!AK44/'Quarterly Data'!AK51</f>
        <v>0.112082209639694</v>
      </c>
      <c r="AL48" s="9" t="n">
        <f aca="false">'Quarterly Data'!AL44/'Quarterly Data'!AL51</f>
        <v>0.0888825831652517</v>
      </c>
      <c r="AM48" s="9" t="n">
        <f aca="false">'Quarterly Data'!AM44/'Quarterly Data'!AM51</f>
        <v>0.120271367925251</v>
      </c>
      <c r="AN48" s="9" t="n">
        <f aca="false">'Quarterly Data'!AN44/'Quarterly Data'!AN51</f>
        <v>0.136789388335559</v>
      </c>
      <c r="AO48" s="9" t="n">
        <f aca="false">'Quarterly Data'!AO44/'Quarterly Data'!AO51</f>
        <v>0.150472799860064</v>
      </c>
      <c r="AP48" s="9" t="n">
        <f aca="false">'Quarterly Data'!AP44/'Quarterly Data'!AP51</f>
        <v>0.0923896673141041</v>
      </c>
      <c r="AQ48" s="9" t="n">
        <f aca="false">'Quarterly Data'!AQ44/'Quarterly Data'!AQ51</f>
        <v>0.153658193488556</v>
      </c>
    </row>
    <row r="49" customFormat="false" ht="15" hidden="false" customHeight="true" outlineLevel="0" collapsed="false">
      <c r="A49" s="3" t="s">
        <v>197</v>
      </c>
      <c r="B49" s="9" t="n">
        <f aca="false">'Quarterly Data'!B45/'Quarterly Data'!B51</f>
        <v>0.668629641353799</v>
      </c>
      <c r="C49" s="9" t="n">
        <f aca="false">'Quarterly Data'!C45/'Quarterly Data'!C51</f>
        <v>0.653844241163153</v>
      </c>
      <c r="D49" s="9" t="n">
        <f aca="false">'Quarterly Data'!D45/'Quarterly Data'!D51</f>
        <v>0.646198868643968</v>
      </c>
      <c r="E49" s="9" t="n">
        <f aca="false">'Quarterly Data'!E45/'Quarterly Data'!E51</f>
        <v>0.667768292044205</v>
      </c>
      <c r="F49" s="9" t="n">
        <f aca="false">'Quarterly Data'!F45/'Quarterly Data'!F51</f>
        <v>0.639384744166579</v>
      </c>
      <c r="G49" s="9" t="n">
        <f aca="false">'Quarterly Data'!G45/'Quarterly Data'!G51</f>
        <v>0.637303627982817</v>
      </c>
      <c r="H49" s="9" t="n">
        <f aca="false">'Quarterly Data'!H45/'Quarterly Data'!H51</f>
        <v>0.750666544804084</v>
      </c>
      <c r="I49" s="9" t="n">
        <f aca="false">'Quarterly Data'!I45/'Quarterly Data'!I51</f>
        <v>0.694736429960455</v>
      </c>
      <c r="J49" s="9" t="n">
        <f aca="false">'Quarterly Data'!J45/'Quarterly Data'!J51</f>
        <v>0.691074570907895</v>
      </c>
      <c r="K49" s="9" t="n">
        <f aca="false">'Quarterly Data'!K45/'Quarterly Data'!K51</f>
        <v>0.708215208790292</v>
      </c>
      <c r="L49" s="9" t="n">
        <f aca="false">'Quarterly Data'!L45/'Quarterly Data'!L51</f>
        <v>0.733346531764804</v>
      </c>
      <c r="M49" s="9" t="n">
        <f aca="false">'Quarterly Data'!M45/'Quarterly Data'!M51</f>
        <v>0.738498449112143</v>
      </c>
      <c r="N49" s="9" t="n">
        <f aca="false">'Quarterly Data'!N45/'Quarterly Data'!N51</f>
        <v>0.748701919082828</v>
      </c>
      <c r="O49" s="9" t="n">
        <f aca="false">'Quarterly Data'!O45/'Quarterly Data'!O51</f>
        <v>0.763873744842751</v>
      </c>
      <c r="P49" s="9" t="n">
        <f aca="false">'Quarterly Data'!P45/'Quarterly Data'!P51</f>
        <v>0.815531822505273</v>
      </c>
      <c r="Q49" s="9" t="n">
        <f aca="false">'Quarterly Data'!Q45/'Quarterly Data'!Q51</f>
        <v>0.80297719447336</v>
      </c>
      <c r="R49" s="9" t="n">
        <f aca="false">'Quarterly Data'!R45/'Quarterly Data'!R51</f>
        <v>0.801438949318903</v>
      </c>
      <c r="S49" s="9" t="n">
        <f aca="false">'Quarterly Data'!S45/'Quarterly Data'!S51</f>
        <v>0.802136751029377</v>
      </c>
      <c r="T49" s="9" t="n">
        <f aca="false">'Quarterly Data'!T45/'Quarterly Data'!T51</f>
        <v>0.694200989493118</v>
      </c>
      <c r="U49" s="9" t="n">
        <f aca="false">'Quarterly Data'!U45/'Quarterly Data'!U51</f>
        <v>0.661205528883543</v>
      </c>
      <c r="V49" s="9" t="n">
        <f aca="false">'Quarterly Data'!V45/'Quarterly Data'!V51</f>
        <v>0.617374313804547</v>
      </c>
      <c r="W49" s="9" t="n">
        <f aca="false">'Quarterly Data'!W45/'Quarterly Data'!W51</f>
        <v>0.642710535815585</v>
      </c>
      <c r="X49" s="9" t="n">
        <f aca="false">'Quarterly Data'!X45/'Quarterly Data'!X51</f>
        <v>0.686892016458362</v>
      </c>
      <c r="Y49" s="9" t="n">
        <f aca="false">'Quarterly Data'!Y45/'Quarterly Data'!Y51</f>
        <v>0.730850899742931</v>
      </c>
      <c r="Z49" s="9" t="n">
        <f aca="false">'Quarterly Data'!Z45/'Quarterly Data'!Z51</f>
        <v>0.702251891547835</v>
      </c>
      <c r="AA49" s="9" t="n">
        <f aca="false">'Quarterly Data'!AA45/'Quarterly Data'!AA51</f>
        <v>0.793567955866377</v>
      </c>
      <c r="AB49" s="9" t="n">
        <f aca="false">'Quarterly Data'!AB45/'Quarterly Data'!AB51</f>
        <v>0.808379142049833</v>
      </c>
      <c r="AC49" s="9" t="n">
        <f aca="false">'Quarterly Data'!AC45/'Quarterly Data'!AC51</f>
        <v>0.777368063652321</v>
      </c>
      <c r="AD49" s="9" t="n">
        <f aca="false">'Quarterly Data'!AD45/'Quarterly Data'!AD51</f>
        <v>0.785027542850122</v>
      </c>
      <c r="AE49" s="9" t="n">
        <f aca="false">'Quarterly Data'!AE45/'Quarterly Data'!AE51</f>
        <v>0.796056617423381</v>
      </c>
      <c r="AF49" s="9" t="n">
        <f aca="false">'Quarterly Data'!AF45/'Quarterly Data'!AF51</f>
        <v>0.806263431037611</v>
      </c>
      <c r="AG49" s="9" t="n">
        <f aca="false">'Quarterly Data'!AG45/'Quarterly Data'!AG51</f>
        <v>0.834910066097388</v>
      </c>
      <c r="AH49" s="9" t="n">
        <f aca="false">'Quarterly Data'!AH45/'Quarterly Data'!AH51</f>
        <v>0.813473439488326</v>
      </c>
      <c r="AI49" s="9" t="n">
        <f aca="false">'Quarterly Data'!AI45/'Quarterly Data'!AI51</f>
        <v>0.880496847970257</v>
      </c>
      <c r="AJ49" s="9" t="n">
        <f aca="false">'Quarterly Data'!AJ45/'Quarterly Data'!AJ51</f>
        <v>0.883033353280856</v>
      </c>
      <c r="AK49" s="9" t="n">
        <f aca="false">'Quarterly Data'!AK45/'Quarterly Data'!AK51</f>
        <v>0.890164751594473</v>
      </c>
      <c r="AL49" s="9" t="n">
        <f aca="false">'Quarterly Data'!AL45/'Quarterly Data'!AL51</f>
        <v>0.863412913269884</v>
      </c>
      <c r="AM49" s="9" t="n">
        <f aca="false">'Quarterly Data'!AM45/'Quarterly Data'!AM51</f>
        <v>0.867703027857103</v>
      </c>
      <c r="AN49" s="9" t="n">
        <f aca="false">'Quarterly Data'!AN45/'Quarterly Data'!AN51</f>
        <v>0.88414337819657</v>
      </c>
      <c r="AO49" s="9" t="n">
        <f aca="false">'Quarterly Data'!AO45/'Quarterly Data'!AO51</f>
        <v>0.878329920668402</v>
      </c>
      <c r="AP49" s="9" t="n">
        <f aca="false">'Quarterly Data'!AP45/'Quarterly Data'!AP51</f>
        <v>0.897182089180178</v>
      </c>
      <c r="AQ49" s="9" t="n">
        <f aca="false">'Quarterly Data'!AQ45/'Quarterly Data'!AQ51</f>
        <v>0.871065807365882</v>
      </c>
    </row>
    <row r="50" customFormat="false" ht="15" hidden="false" customHeight="true" outlineLevel="0" collapsed="false">
      <c r="A50" s="3" t="s">
        <v>198</v>
      </c>
      <c r="B50" s="13" t="n">
        <f aca="false">B49*4/B8</f>
        <v>0.035645989143212</v>
      </c>
      <c r="C50" s="13" t="n">
        <f aca="false">C49*4/C8</f>
        <v>0.0379700488480344</v>
      </c>
      <c r="D50" s="13" t="n">
        <f aca="false">D49*4/D8</f>
        <v>0.0401802498768206</v>
      </c>
      <c r="E50" s="13" t="n">
        <f aca="false">E49*4/E8</f>
        <v>0.0415020691139966</v>
      </c>
      <c r="F50" s="13" t="n">
        <f aca="false">F49*4/F8</f>
        <v>0.0411047730097447</v>
      </c>
      <c r="G50" s="13" t="n">
        <f aca="false">G49*4/G8</f>
        <v>0.0387242064701696</v>
      </c>
      <c r="H50" s="13" t="n">
        <f aca="false">H49*4/H8</f>
        <v>0.0455432455515901</v>
      </c>
      <c r="I50" s="13" t="n">
        <f aca="false">I49*4/I8</f>
        <v>0.0435776339946969</v>
      </c>
      <c r="J50" s="13" t="n">
        <f aca="false">J49*4/J8</f>
        <v>0.0448604070696459</v>
      </c>
      <c r="K50" s="13" t="n">
        <f aca="false">K49*4/K8</f>
        <v>0.0444788951980086</v>
      </c>
      <c r="L50" s="13" t="n">
        <f aca="false">L49*4/L8</f>
        <v>0.0442708440546214</v>
      </c>
      <c r="M50" s="13" t="n">
        <f aca="false">M49*4/M8</f>
        <v>0.0447507013550761</v>
      </c>
      <c r="N50" s="13" t="n">
        <f aca="false">N49*4/N8</f>
        <v>0.039761121565737</v>
      </c>
      <c r="O50" s="13" t="n">
        <f aca="false">O49*4/O8</f>
        <v>0.0402462457767519</v>
      </c>
      <c r="P50" s="13" t="n">
        <f aca="false">P49*4/P8</f>
        <v>0.0378173810575132</v>
      </c>
      <c r="Q50" s="13" t="n">
        <f aca="false">Q49*4/Q8</f>
        <v>0.0396923971563698</v>
      </c>
      <c r="R50" s="13" t="n">
        <f aca="false">R49*4/R8</f>
        <v>0.0519487246358064</v>
      </c>
      <c r="S50" s="13" t="n">
        <f aca="false">S49*4/S8</f>
        <v>0.0545485719843167</v>
      </c>
      <c r="T50" s="13" t="n">
        <f aca="false">T49*4/T8</f>
        <v>0.0540970963953336</v>
      </c>
      <c r="U50" s="13" t="n">
        <f aca="false">U49*4/U8</f>
        <v>0.0446157576844496</v>
      </c>
      <c r="V50" s="13" t="n">
        <f aca="false">V49*4/V8</f>
        <v>0.0344757399862933</v>
      </c>
      <c r="W50" s="13" t="n">
        <f aca="false">W49*4/W8</f>
        <v>0.0333875603021083</v>
      </c>
      <c r="X50" s="13" t="n">
        <f aca="false">X49*4/X8</f>
        <v>0.0339541283469284</v>
      </c>
      <c r="Y50" s="13" t="n">
        <f aca="false">Y49*4/Y8</f>
        <v>0.0323028021985826</v>
      </c>
      <c r="Z50" s="13" t="n">
        <f aca="false">Z49*4/Z8</f>
        <v>0.0312389631471457</v>
      </c>
      <c r="AA50" s="13" t="n">
        <f aca="false">AA49*4/AA8</f>
        <v>0.0439528084113197</v>
      </c>
      <c r="AB50" s="13" t="n">
        <f aca="false">AB49*4/AB8</f>
        <v>0.0481034895596449</v>
      </c>
      <c r="AC50" s="13" t="n">
        <f aca="false">AC49*4/AC8</f>
        <v>0.0527029195696489</v>
      </c>
      <c r="AD50" s="13" t="n">
        <f aca="false">AD49*4/AD8</f>
        <v>0.0523351695233415</v>
      </c>
      <c r="AE50" s="13" t="n">
        <f aca="false">AE49*4/AE8</f>
        <v>0.0482677955084663</v>
      </c>
      <c r="AF50" s="13" t="n">
        <f aca="false">AF49*4/AF8</f>
        <v>0.0549319319392002</v>
      </c>
      <c r="AG50" s="13" t="n">
        <f aca="false">AG49*4/AG8</f>
        <v>0.0546049748919155</v>
      </c>
      <c r="AH50" s="13" t="n">
        <f aca="false">AH49*4/AH8</f>
        <v>0.0515590834725607</v>
      </c>
      <c r="AI50" s="13" t="n">
        <f aca="false">AI49*4/AI8</f>
        <v>0.0507930111318291</v>
      </c>
      <c r="AJ50" s="13" t="n">
        <f aca="false">AJ49*4/AJ8</f>
        <v>0.047436656098891</v>
      </c>
      <c r="AK50" s="13" t="n">
        <f aca="false">AK49*4/AK8</f>
        <v>0.0496189939573285</v>
      </c>
      <c r="AL50" s="13" t="n">
        <f aca="false">AL49*4/AL8</f>
        <v>0.0482488356116169</v>
      </c>
      <c r="AM50" s="13" t="n">
        <f aca="false">AM49*4/AM8</f>
        <v>0.0514270575111633</v>
      </c>
      <c r="AN50" s="13" t="n">
        <f aca="false">AN49*4/AN8</f>
        <v>0.0546357718644566</v>
      </c>
      <c r="AO50" s="13" t="n">
        <f aca="false">AO49*4/AO8</f>
        <v>0.0557315939510407</v>
      </c>
      <c r="AP50" s="13" t="n">
        <f aca="false">AP49*4/AP8</f>
        <v>0.0606716543824296</v>
      </c>
      <c r="AQ50" s="13" t="n">
        <f aca="false">AQ49*4/AQ8</f>
        <v>0.0512919656920879</v>
      </c>
    </row>
    <row r="51" customFormat="false" ht="15" hidden="false" customHeight="true" outlineLevel="0" collapsed="false">
      <c r="A51" s="14" t="s">
        <v>184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customFormat="false" ht="15" hidden="false" customHeight="true" outlineLevel="0" collapsed="false"/>
    <row r="53" customFormat="false" ht="15" hidden="false" customHeight="true" outlineLevel="0" collapsed="false">
      <c r="A53" s="12" t="s">
        <v>199</v>
      </c>
    </row>
    <row r="54" customFormat="false" ht="15" hidden="false" customHeight="true" outlineLevel="0" collapsed="false">
      <c r="A54" s="3" t="s">
        <v>200</v>
      </c>
      <c r="B54" s="9" t="n">
        <f aca="false">'Quarterly Data'!B45/'Quarterly Data'!B51</f>
        <v>0.668629641353799</v>
      </c>
      <c r="C54" s="9" t="n">
        <f aca="false">'Quarterly Data'!C45/'Quarterly Data'!C51</f>
        <v>0.653844241163153</v>
      </c>
      <c r="D54" s="9" t="n">
        <f aca="false">'Quarterly Data'!D45/'Quarterly Data'!D51</f>
        <v>0.646198868643968</v>
      </c>
      <c r="E54" s="9" t="n">
        <f aca="false">'Quarterly Data'!E45/'Quarterly Data'!E51</f>
        <v>0.667768292044205</v>
      </c>
      <c r="F54" s="9" t="n">
        <f aca="false">'Quarterly Data'!F45/'Quarterly Data'!F51</f>
        <v>0.639384744166579</v>
      </c>
      <c r="G54" s="9" t="n">
        <f aca="false">'Quarterly Data'!G45/'Quarterly Data'!G51</f>
        <v>0.637303627982817</v>
      </c>
      <c r="H54" s="9" t="n">
        <f aca="false">'Quarterly Data'!H45/'Quarterly Data'!H51</f>
        <v>0.750666544804084</v>
      </c>
      <c r="I54" s="9" t="n">
        <f aca="false">'Quarterly Data'!I45/'Quarterly Data'!I51</f>
        <v>0.694736429960455</v>
      </c>
      <c r="J54" s="9" t="n">
        <f aca="false">'Quarterly Data'!J45/'Quarterly Data'!J51</f>
        <v>0.691074570907895</v>
      </c>
      <c r="K54" s="9" t="n">
        <f aca="false">'Quarterly Data'!K45/'Quarterly Data'!K51</f>
        <v>0.708215208790292</v>
      </c>
      <c r="L54" s="9" t="n">
        <f aca="false">'Quarterly Data'!L45/'Quarterly Data'!L51</f>
        <v>0.733346531764804</v>
      </c>
      <c r="M54" s="9" t="n">
        <f aca="false">'Quarterly Data'!M45/'Quarterly Data'!M51</f>
        <v>0.738498449112143</v>
      </c>
      <c r="N54" s="9" t="n">
        <f aca="false">'Quarterly Data'!N45/'Quarterly Data'!N51</f>
        <v>0.748701919082828</v>
      </c>
      <c r="O54" s="9" t="n">
        <f aca="false">'Quarterly Data'!O45/'Quarterly Data'!O51</f>
        <v>0.763873744842751</v>
      </c>
      <c r="P54" s="9" t="n">
        <f aca="false">'Quarterly Data'!P45/'Quarterly Data'!P51</f>
        <v>0.815531822505273</v>
      </c>
      <c r="Q54" s="9" t="n">
        <f aca="false">'Quarterly Data'!Q45/'Quarterly Data'!Q51</f>
        <v>0.80297719447336</v>
      </c>
      <c r="R54" s="9" t="n">
        <f aca="false">'Quarterly Data'!R45/'Quarterly Data'!R51</f>
        <v>0.801438949318903</v>
      </c>
      <c r="S54" s="9" t="n">
        <f aca="false">'Quarterly Data'!S45/'Quarterly Data'!S51</f>
        <v>0.802136751029377</v>
      </c>
      <c r="T54" s="9" t="n">
        <f aca="false">'Quarterly Data'!T45/'Quarterly Data'!T51</f>
        <v>0.694200989493118</v>
      </c>
      <c r="U54" s="9" t="n">
        <f aca="false">'Quarterly Data'!U45/'Quarterly Data'!U51</f>
        <v>0.661205528883543</v>
      </c>
      <c r="V54" s="9" t="n">
        <f aca="false">'Quarterly Data'!V45/'Quarterly Data'!V51</f>
        <v>0.617374313804547</v>
      </c>
      <c r="W54" s="9" t="n">
        <f aca="false">'Quarterly Data'!W45/'Quarterly Data'!W51</f>
        <v>0.642710535815585</v>
      </c>
      <c r="X54" s="9" t="n">
        <f aca="false">'Quarterly Data'!X45/'Quarterly Data'!X51</f>
        <v>0.686892016458362</v>
      </c>
      <c r="Y54" s="9" t="n">
        <f aca="false">'Quarterly Data'!Y45/'Quarterly Data'!Y51</f>
        <v>0.730850899742931</v>
      </c>
      <c r="Z54" s="9" t="n">
        <f aca="false">'Quarterly Data'!Z45/'Quarterly Data'!Z51</f>
        <v>0.702251891547835</v>
      </c>
      <c r="AA54" s="9" t="n">
        <f aca="false">'Quarterly Data'!AA45/'Quarterly Data'!AA51</f>
        <v>0.793567955866377</v>
      </c>
      <c r="AB54" s="9" t="n">
        <f aca="false">'Quarterly Data'!AB45/'Quarterly Data'!AB51</f>
        <v>0.808379142049833</v>
      </c>
      <c r="AC54" s="9" t="n">
        <f aca="false">'Quarterly Data'!AC45/'Quarterly Data'!AC51</f>
        <v>0.777368063652321</v>
      </c>
      <c r="AD54" s="9" t="n">
        <f aca="false">'Quarterly Data'!AD45/'Quarterly Data'!AD51</f>
        <v>0.785027542850122</v>
      </c>
      <c r="AE54" s="9" t="n">
        <f aca="false">'Quarterly Data'!AE45/'Quarterly Data'!AE51</f>
        <v>0.796056617423381</v>
      </c>
      <c r="AF54" s="9" t="n">
        <f aca="false">'Quarterly Data'!AF45/'Quarterly Data'!AF51</f>
        <v>0.806263431037611</v>
      </c>
      <c r="AG54" s="9" t="n">
        <f aca="false">'Quarterly Data'!AG45/'Quarterly Data'!AG51</f>
        <v>0.834910066097388</v>
      </c>
      <c r="AH54" s="9" t="n">
        <f aca="false">'Quarterly Data'!AH45/'Quarterly Data'!AH51</f>
        <v>0.813473439488326</v>
      </c>
      <c r="AI54" s="9" t="n">
        <f aca="false">'Quarterly Data'!AI45/'Quarterly Data'!AI51</f>
        <v>0.880496847970257</v>
      </c>
      <c r="AJ54" s="9" t="n">
        <f aca="false">'Quarterly Data'!AJ45/'Quarterly Data'!AJ51</f>
        <v>0.883033353280856</v>
      </c>
      <c r="AK54" s="9" t="n">
        <f aca="false">'Quarterly Data'!AK45/'Quarterly Data'!AK51</f>
        <v>0.890164751594473</v>
      </c>
      <c r="AL54" s="9" t="n">
        <f aca="false">'Quarterly Data'!AL45/'Quarterly Data'!AL51</f>
        <v>0.863412913269884</v>
      </c>
      <c r="AM54" s="9" t="n">
        <f aca="false">'Quarterly Data'!AM45/'Quarterly Data'!AM51</f>
        <v>0.867703027857103</v>
      </c>
      <c r="AN54" s="9" t="n">
        <f aca="false">'Quarterly Data'!AN45/'Quarterly Data'!AN51</f>
        <v>0.88414337819657</v>
      </c>
      <c r="AO54" s="9" t="n">
        <f aca="false">'Quarterly Data'!AO45/'Quarterly Data'!AO51</f>
        <v>0.878329920668402</v>
      </c>
      <c r="AP54" s="9" t="n">
        <f aca="false">'Quarterly Data'!AP45/'Quarterly Data'!AP51</f>
        <v>0.897182089180178</v>
      </c>
      <c r="AQ54" s="9" t="n">
        <f aca="false">'Quarterly Data'!AQ45/'Quarterly Data'!AQ51</f>
        <v>0.871065807365882</v>
      </c>
    </row>
    <row r="55" customFormat="false" ht="15" hidden="false" customHeight="true" outlineLevel="0" collapsed="false">
      <c r="A55" s="3" t="s">
        <v>201</v>
      </c>
      <c r="B55" s="9" t="n">
        <f aca="false">'Quarterly Data'!B44/'Quarterly Data'!B51</f>
        <v>0.0886922716701156</v>
      </c>
      <c r="C55" s="9" t="n">
        <f aca="false">'Quarterly Data'!C44/'Quarterly Data'!C51</f>
        <v>0.106128538337717</v>
      </c>
      <c r="D55" s="9" t="n">
        <f aca="false">'Quarterly Data'!D44/'Quarterly Data'!D51</f>
        <v>0.131026510763051</v>
      </c>
      <c r="E55" s="9" t="n">
        <f aca="false">'Quarterly Data'!E44/'Quarterly Data'!E51</f>
        <v>0.124721101974546</v>
      </c>
      <c r="F55" s="9" t="n">
        <f aca="false">'Quarterly Data'!F44/'Quarterly Data'!F51</f>
        <v>0.102796379617035</v>
      </c>
      <c r="G55" s="9" t="n">
        <f aca="false">'Quarterly Data'!G44/'Quarterly Data'!G51</f>
        <v>0.130653371379595</v>
      </c>
      <c r="H55" s="9" t="n">
        <f aca="false">'Quarterly Data'!H44/'Quarterly Data'!H51</f>
        <v>0.0453694394756427</v>
      </c>
      <c r="I55" s="9" t="n">
        <f aca="false">'Quarterly Data'!I44/'Quarterly Data'!I51</f>
        <v>0.132156980462275</v>
      </c>
      <c r="J55" s="9" t="n">
        <f aca="false">'Quarterly Data'!J44/'Quarterly Data'!J51</f>
        <v>0.0754847030687853</v>
      </c>
      <c r="K55" s="9" t="n">
        <f aca="false">'Quarterly Data'!K44/'Quarterly Data'!K51</f>
        <v>0.103379296494994</v>
      </c>
      <c r="L55" s="9" t="n">
        <f aca="false">'Quarterly Data'!L44/'Quarterly Data'!L51</f>
        <v>0.0997879567786102</v>
      </c>
      <c r="M55" s="9" t="n">
        <f aca="false">'Quarterly Data'!M44/'Quarterly Data'!M51</f>
        <v>0.104843662177072</v>
      </c>
      <c r="N55" s="9" t="n">
        <f aca="false">'Quarterly Data'!N44/'Quarterly Data'!N51</f>
        <v>0.0665188585195647</v>
      </c>
      <c r="O55" s="9" t="n">
        <f aca="false">'Quarterly Data'!O44/'Quarterly Data'!O51</f>
        <v>0.0952611581763604</v>
      </c>
      <c r="P55" s="9" t="n">
        <f aca="false">'Quarterly Data'!P44/'Quarterly Data'!P51</f>
        <v>0.0939606509242794</v>
      </c>
      <c r="Q55" s="9" t="n">
        <f aca="false">'Quarterly Data'!Q44/'Quarterly Data'!Q51</f>
        <v>0.102272286984396</v>
      </c>
      <c r="R55" s="9" t="n">
        <f aca="false">'Quarterly Data'!R44/'Quarterly Data'!R51</f>
        <v>0.0645356364792259</v>
      </c>
      <c r="S55" s="9" t="n">
        <f aca="false">'Quarterly Data'!S44/'Quarterly Data'!S51</f>
        <v>0.0551030931842151</v>
      </c>
      <c r="T55" s="9" t="n">
        <f aca="false">'Quarterly Data'!T44/'Quarterly Data'!T51</f>
        <v>0.0731177330857872</v>
      </c>
      <c r="U55" s="9" t="n">
        <f aca="false">'Quarterly Data'!U44/'Quarterly Data'!U51</f>
        <v>0.102339302564315</v>
      </c>
      <c r="V55" s="9" t="n">
        <f aca="false">'Quarterly Data'!V44/'Quarterly Data'!V51</f>
        <v>0.0605247650652855</v>
      </c>
      <c r="W55" s="9" t="n">
        <f aca="false">'Quarterly Data'!W44/'Quarterly Data'!W51</f>
        <v>0.0803078747872724</v>
      </c>
      <c r="X55" s="9" t="n">
        <f aca="false">'Quarterly Data'!X44/'Quarterly Data'!X51</f>
        <v>0.0816069046846596</v>
      </c>
      <c r="Y55" s="9" t="n">
        <f aca="false">'Quarterly Data'!Y44/'Quarterly Data'!Y51</f>
        <v>0.092305912596401</v>
      </c>
      <c r="Z55" s="9" t="n">
        <f aca="false">'Quarterly Data'!Z44/'Quarterly Data'!Z51</f>
        <v>0.0691659736979889</v>
      </c>
      <c r="AA55" s="9" t="n">
        <f aca="false">'Quarterly Data'!AA44/'Quarterly Data'!AA51</f>
        <v>0.0996499410575735</v>
      </c>
      <c r="AB55" s="9" t="n">
        <f aca="false">'Quarterly Data'!AB44/'Quarterly Data'!AB51</f>
        <v>0.107796044181865</v>
      </c>
      <c r="AC55" s="9" t="n">
        <f aca="false">'Quarterly Data'!AC44/'Quarterly Data'!AC51</f>
        <v>0.162577355251188</v>
      </c>
      <c r="AD55" s="9" t="n">
        <f aca="false">'Quarterly Data'!AD44/'Quarterly Data'!AD51</f>
        <v>0.0883879753445416</v>
      </c>
      <c r="AE55" s="9" t="n">
        <f aca="false">'Quarterly Data'!AE44/'Quarterly Data'!AE51</f>
        <v>0.148460966238653</v>
      </c>
      <c r="AF55" s="9" t="n">
        <f aca="false">'Quarterly Data'!AF44/'Quarterly Data'!AF51</f>
        <v>0.154866092075911</v>
      </c>
      <c r="AG55" s="9" t="n">
        <f aca="false">'Quarterly Data'!AG44/'Quarterly Data'!AG51</f>
        <v>0.163708106973876</v>
      </c>
      <c r="AH55" s="9" t="n">
        <f aca="false">'Quarterly Data'!AH44/'Quarterly Data'!AH51</f>
        <v>0.120813394066484</v>
      </c>
      <c r="AI55" s="9" t="n">
        <f aca="false">'Quarterly Data'!AI44/'Quarterly Data'!AI51</f>
        <v>0.0928734937599541</v>
      </c>
      <c r="AJ55" s="9" t="n">
        <f aca="false">'Quarterly Data'!AJ44/'Quarterly Data'!AJ51</f>
        <v>0.100261875169426</v>
      </c>
      <c r="AK55" s="9" t="n">
        <f aca="false">'Quarterly Data'!AK44/'Quarterly Data'!AK51</f>
        <v>0.112082209639694</v>
      </c>
      <c r="AL55" s="9" t="n">
        <f aca="false">'Quarterly Data'!AL44/'Quarterly Data'!AL51</f>
        <v>0.0888825831652517</v>
      </c>
      <c r="AM55" s="9" t="n">
        <f aca="false">'Quarterly Data'!AM44/'Quarterly Data'!AM51</f>
        <v>0.120271367925251</v>
      </c>
      <c r="AN55" s="9" t="n">
        <f aca="false">'Quarterly Data'!AN44/'Quarterly Data'!AN51</f>
        <v>0.136789388335559</v>
      </c>
      <c r="AO55" s="9" t="n">
        <f aca="false">'Quarterly Data'!AO44/'Quarterly Data'!AO51</f>
        <v>0.150472799860064</v>
      </c>
      <c r="AP55" s="9" t="n">
        <f aca="false">'Quarterly Data'!AP44/'Quarterly Data'!AP51</f>
        <v>0.0923896673141041</v>
      </c>
      <c r="AQ55" s="9" t="n">
        <f aca="false">'Quarterly Data'!AQ44/'Quarterly Data'!AQ51</f>
        <v>0.153658193488556</v>
      </c>
    </row>
    <row r="56" customFormat="false" ht="15" hidden="false" customHeight="true" outlineLevel="0" collapsed="false">
      <c r="A56" s="3" t="s">
        <v>202</v>
      </c>
      <c r="B56" s="9" t="n">
        <f aca="false">'Quarterly Data'!B27/'Quarterly Data'!B51</f>
        <v>0.757321913023914</v>
      </c>
      <c r="C56" s="9" t="n">
        <f aca="false">'Quarterly Data'!C27/'Quarterly Data'!C51</f>
        <v>0.75997277950087</v>
      </c>
      <c r="D56" s="9" t="n">
        <f aca="false">'Quarterly Data'!D27/'Quarterly Data'!D51</f>
        <v>0.777225379407019</v>
      </c>
      <c r="E56" s="9" t="n">
        <f aca="false">'Quarterly Data'!E27/'Quarterly Data'!E51</f>
        <v>0.79248939401875</v>
      </c>
      <c r="F56" s="9" t="n">
        <f aca="false">'Quarterly Data'!F27/'Quarterly Data'!F51</f>
        <v>0.742181123783614</v>
      </c>
      <c r="G56" s="9" t="n">
        <f aca="false">'Quarterly Data'!G27/'Quarterly Data'!G51</f>
        <v>0.767956999362412</v>
      </c>
      <c r="H56" s="9" t="n">
        <f aca="false">'Quarterly Data'!H27/'Quarterly Data'!H51</f>
        <v>0.796035984279727</v>
      </c>
      <c r="I56" s="9" t="n">
        <f aca="false">'Quarterly Data'!I27/'Quarterly Data'!I51</f>
        <v>0.82689341042273</v>
      </c>
      <c r="J56" s="9" t="n">
        <f aca="false">'Quarterly Data'!J27/'Quarterly Data'!J51</f>
        <v>0.76655927397668</v>
      </c>
      <c r="K56" s="9" t="n">
        <f aca="false">'Quarterly Data'!K27/'Quarterly Data'!K51</f>
        <v>0.811594505285285</v>
      </c>
      <c r="L56" s="9" t="n">
        <f aca="false">'Quarterly Data'!L27/'Quarterly Data'!L51</f>
        <v>0.833134488543414</v>
      </c>
      <c r="M56" s="9" t="n">
        <f aca="false">'Quarterly Data'!M27/'Quarterly Data'!M51</f>
        <v>0.843342111289215</v>
      </c>
      <c r="N56" s="9" t="n">
        <f aca="false">'Quarterly Data'!N27/'Quarterly Data'!N51</f>
        <v>0.815220777602393</v>
      </c>
      <c r="O56" s="9" t="n">
        <f aca="false">'Quarterly Data'!O27/'Quarterly Data'!O51</f>
        <v>0.859134903019111</v>
      </c>
      <c r="P56" s="9" t="n">
        <f aca="false">'Quarterly Data'!P27/'Quarterly Data'!P51</f>
        <v>0.909492473429552</v>
      </c>
      <c r="Q56" s="9" t="n">
        <f aca="false">'Quarterly Data'!Q27/'Quarterly Data'!Q51</f>
        <v>0.905249481457756</v>
      </c>
      <c r="R56" s="9" t="n">
        <f aca="false">'Quarterly Data'!R27/'Quarterly Data'!R51</f>
        <v>0.865974585798129</v>
      </c>
      <c r="S56" s="9" t="n">
        <f aca="false">'Quarterly Data'!S27/'Quarterly Data'!S51</f>
        <v>0.857239844213592</v>
      </c>
      <c r="T56" s="9" t="n">
        <f aca="false">'Quarterly Data'!T27/'Quarterly Data'!T51</f>
        <v>0.767318722578905</v>
      </c>
      <c r="U56" s="9" t="n">
        <f aca="false">'Quarterly Data'!U27/'Quarterly Data'!U51</f>
        <v>0.763544831447858</v>
      </c>
      <c r="V56" s="9" t="n">
        <f aca="false">'Quarterly Data'!V27/'Quarterly Data'!V51</f>
        <v>0.677899078869832</v>
      </c>
      <c r="W56" s="9" t="n">
        <f aca="false">'Quarterly Data'!W27/'Quarterly Data'!W51</f>
        <v>0.723018410602857</v>
      </c>
      <c r="X56" s="9" t="n">
        <f aca="false">'Quarterly Data'!X27/'Quarterly Data'!X51</f>
        <v>0.768498921143022</v>
      </c>
      <c r="Y56" s="9" t="n">
        <f aca="false">'Quarterly Data'!Y27/'Quarterly Data'!Y51</f>
        <v>0.823156812339332</v>
      </c>
      <c r="Z56" s="9" t="n">
        <f aca="false">'Quarterly Data'!Z27/'Quarterly Data'!Z51</f>
        <v>0.771417865245824</v>
      </c>
      <c r="AA56" s="9" t="n">
        <f aca="false">'Quarterly Data'!AA27/'Quarterly Data'!AA51</f>
        <v>0.89321789692395</v>
      </c>
      <c r="AB56" s="9" t="n">
        <f aca="false">'Quarterly Data'!AB27/'Quarterly Data'!AB51</f>
        <v>0.916175186231698</v>
      </c>
      <c r="AC56" s="9" t="n">
        <f aca="false">'Quarterly Data'!AC27/'Quarterly Data'!AC51</f>
        <v>0.939945418903509</v>
      </c>
      <c r="AD56" s="9" t="n">
        <f aca="false">'Quarterly Data'!AD27/'Quarterly Data'!AD51</f>
        <v>0.873415518194664</v>
      </c>
      <c r="AE56" s="9" t="n">
        <f aca="false">'Quarterly Data'!AE27/'Quarterly Data'!AE51</f>
        <v>0.944517583662034</v>
      </c>
      <c r="AF56" s="9" t="n">
        <f aca="false">'Quarterly Data'!AF27/'Quarterly Data'!AF51</f>
        <v>0.961129523113522</v>
      </c>
      <c r="AG56" s="9" t="n">
        <f aca="false">'Quarterly Data'!AG27/'Quarterly Data'!AG51</f>
        <v>0.998618173071264</v>
      </c>
      <c r="AH56" s="9" t="n">
        <f aca="false">'Quarterly Data'!AH27/'Quarterly Data'!AH51</f>
        <v>0.93428683355481</v>
      </c>
      <c r="AI56" s="9" t="n">
        <f aca="false">'Quarterly Data'!AI27/'Quarterly Data'!AI51</f>
        <v>0.973370341730211</v>
      </c>
      <c r="AJ56" s="9" t="n">
        <f aca="false">'Quarterly Data'!AJ27/'Quarterly Data'!AJ51</f>
        <v>0.983295228450282</v>
      </c>
      <c r="AK56" s="9" t="n">
        <f aca="false">'Quarterly Data'!AK27/'Quarterly Data'!AK51</f>
        <v>1.00224696123417</v>
      </c>
      <c r="AL56" s="9" t="n">
        <f aca="false">'Quarterly Data'!AL27/'Quarterly Data'!AL51</f>
        <v>0.952295496435136</v>
      </c>
      <c r="AM56" s="9" t="n">
        <f aca="false">'Quarterly Data'!AM27/'Quarterly Data'!AM51</f>
        <v>0.987974395782354</v>
      </c>
      <c r="AN56" s="9" t="n">
        <f aca="false">'Quarterly Data'!AN27/'Quarterly Data'!AN51</f>
        <v>1.02093276653213</v>
      </c>
      <c r="AO56" s="9" t="n">
        <f aca="false">'Quarterly Data'!AO27/'Quarterly Data'!AO51</f>
        <v>1.02880272052847</v>
      </c>
      <c r="AP56" s="9" t="n">
        <f aca="false">'Quarterly Data'!AP27/'Quarterly Data'!AP51</f>
        <v>0.989571756494282</v>
      </c>
      <c r="AQ56" s="9" t="n">
        <f aca="false">'Quarterly Data'!AQ27/'Quarterly Data'!AQ51</f>
        <v>1.02472400085444</v>
      </c>
    </row>
    <row r="57" customFormat="false" ht="15" hidden="false" customHeight="true" outlineLevel="0" collapsed="false">
      <c r="A57" s="3" t="s">
        <v>203</v>
      </c>
      <c r="B57" s="9" t="n">
        <f aca="false">'Quarterly Data'!B26/'Quarterly Data'!B51</f>
        <v>0.467022286869871</v>
      </c>
      <c r="C57" s="9" t="n">
        <f aca="false">'Quarterly Data'!C26/'Quarterly Data'!C51</f>
        <v>0.902139688272938</v>
      </c>
      <c r="D57" s="9" t="n">
        <f aca="false">'Quarterly Data'!D26/'Quarterly Data'!D51</f>
        <v>0.771785664782817</v>
      </c>
      <c r="E57" s="9" t="n">
        <f aca="false">'Quarterly Data'!E26/'Quarterly Data'!E51</f>
        <v>0.799319122191379</v>
      </c>
      <c r="F57" s="9" t="n">
        <f aca="false">'Quarterly Data'!F26/'Quarterly Data'!F51</f>
        <v>0.757520665480799</v>
      </c>
      <c r="G57" s="9" t="n">
        <f aca="false">'Quarterly Data'!G26/'Quarterly Data'!G51</f>
        <v>0.767768858507625</v>
      </c>
      <c r="H57" s="9" t="n">
        <f aca="false">'Quarterly Data'!H26/'Quarterly Data'!H51</f>
        <v>0.805541265717009</v>
      </c>
      <c r="I57" s="9" t="n">
        <f aca="false">'Quarterly Data'!I26/'Quarterly Data'!I51</f>
        <v>0.817065817465186</v>
      </c>
      <c r="J57" s="9" t="n">
        <f aca="false">'Quarterly Data'!J26/'Quarterly Data'!J51</f>
        <v>0.7105723490802</v>
      </c>
      <c r="K57" s="9" t="n">
        <f aca="false">'Quarterly Data'!K26/'Quarterly Data'!K51</f>
        <v>0.805822811881395</v>
      </c>
      <c r="L57" s="9" t="n">
        <f aca="false">'Quarterly Data'!L26/'Quarterly Data'!L51</f>
        <v>0.786904377363995</v>
      </c>
      <c r="M57" s="9" t="n">
        <f aca="false">'Quarterly Data'!M26/'Quarterly Data'!M51</f>
        <v>0.836995441014218</v>
      </c>
      <c r="N57" s="9" t="n">
        <f aca="false">'Quarterly Data'!N26/'Quarterly Data'!N51</f>
        <v>0.806778059317106</v>
      </c>
      <c r="O57" s="9" t="n">
        <f aca="false">'Quarterly Data'!O26/'Quarterly Data'!O51</f>
        <v>0.80461115701088</v>
      </c>
      <c r="P57" s="9" t="n">
        <f aca="false">'Quarterly Data'!P26/'Quarterly Data'!P51</f>
        <v>0.91740157561722</v>
      </c>
      <c r="Q57" s="9" t="n">
        <f aca="false">'Quarterly Data'!Q26/'Quarterly Data'!Q51</f>
        <v>0.864525511245199</v>
      </c>
      <c r="R57" s="9" t="n">
        <f aca="false">'Quarterly Data'!R26/'Quarterly Data'!R51</f>
        <v>0.863002617916056</v>
      </c>
      <c r="S57" s="9" t="n">
        <f aca="false">'Quarterly Data'!S26/'Quarterly Data'!S51</f>
        <v>0.855892390253762</v>
      </c>
      <c r="T57" s="9" t="n">
        <f aca="false">'Quarterly Data'!T26/'Quarterly Data'!T51</f>
        <v>0.75762345326875</v>
      </c>
      <c r="U57" s="9" t="n">
        <f aca="false">'Quarterly Data'!U26/'Quarterly Data'!U51</f>
        <v>0.730326942419561</v>
      </c>
      <c r="V57" s="9" t="n">
        <f aca="false">'Quarterly Data'!V26/'Quarterly Data'!V51</f>
        <v>0.665775000258454</v>
      </c>
      <c r="W57" s="9" t="n">
        <f aca="false">'Quarterly Data'!W26/'Quarterly Data'!W51</f>
        <v>0.779093393842504</v>
      </c>
      <c r="X57" s="9" t="n">
        <f aca="false">'Quarterly Data'!X26/'Quarterly Data'!X51</f>
        <v>0.762363083007616</v>
      </c>
      <c r="Y57" s="9" t="n">
        <f aca="false">'Quarterly Data'!Y26/'Quarterly Data'!Y51</f>
        <v>0.757848329048843</v>
      </c>
      <c r="Z57" s="9" t="n">
        <f aca="false">'Quarterly Data'!Z26/'Quarterly Data'!Z51</f>
        <v>0.772829468108042</v>
      </c>
      <c r="AA57" s="9" t="n">
        <f aca="false">'Quarterly Data'!AA26/'Quarterly Data'!AA51</f>
        <v>0.888032504372527</v>
      </c>
      <c r="AB57" s="9" t="n">
        <f aca="false">'Quarterly Data'!AB26/'Quarterly Data'!AB51</f>
        <v>0.898705368610326</v>
      </c>
      <c r="AC57" s="9" t="n">
        <f aca="false">'Quarterly Data'!AC26/'Quarterly Data'!AC51</f>
        <v>0.966490281746083</v>
      </c>
      <c r="AD57" s="9" t="n">
        <f aca="false">'Quarterly Data'!AD26/'Quarterly Data'!AD51</f>
        <v>0.85207236909467</v>
      </c>
      <c r="AE57" s="9" t="n">
        <f aca="false">'Quarterly Data'!AE26/'Quarterly Data'!AE51</f>
        <v>0.928985370168232</v>
      </c>
      <c r="AF57" s="9" t="n">
        <f aca="false">'Quarterly Data'!AF26/'Quarterly Data'!AF51</f>
        <v>0.962243612511531</v>
      </c>
      <c r="AG57" s="9" t="n">
        <f aca="false">'Quarterly Data'!AG26/'Quarterly Data'!AG51</f>
        <v>1.0009800735439</v>
      </c>
      <c r="AH57" s="9" t="n">
        <f aca="false">'Quarterly Data'!AH26/'Quarterly Data'!AH51</f>
        <v>0.866494606476325</v>
      </c>
      <c r="AI57" s="9" t="n">
        <f aca="false">'Quarterly Data'!AI26/'Quarterly Data'!AI51</f>
        <v>0.938050196905839</v>
      </c>
      <c r="AJ57" s="9" t="n">
        <f aca="false">'Quarterly Data'!AJ26/'Quarterly Data'!AJ51</f>
        <v>0.985704275419026</v>
      </c>
      <c r="AK57" s="9" t="n">
        <f aca="false">'Quarterly Data'!AK26/'Quarterly Data'!AK51</f>
        <v>0.970122317514283</v>
      </c>
      <c r="AL57" s="9" t="n">
        <f aca="false">'Quarterly Data'!AL26/'Quarterly Data'!AL51</f>
        <v>0.943136006789731</v>
      </c>
      <c r="AM57" s="9" t="n">
        <f aca="false">'Quarterly Data'!AM26/'Quarterly Data'!AM51</f>
        <v>0.977356206161973</v>
      </c>
      <c r="AN57" s="9" t="n">
        <f aca="false">'Quarterly Data'!AN26/'Quarterly Data'!AN51</f>
        <v>1.0491935360108</v>
      </c>
      <c r="AO57" s="9" t="n">
        <f aca="false">'Quarterly Data'!AO26/'Quarterly Data'!AO51</f>
        <v>0.969298877421877</v>
      </c>
      <c r="AP57" s="9" t="n">
        <f aca="false">'Quarterly Data'!AP26/'Quarterly Data'!AP51</f>
        <v>0.88523479127933</v>
      </c>
      <c r="AQ57" s="9" t="n">
        <f aca="false">'Quarterly Data'!AQ26/'Quarterly Data'!AQ51</f>
        <v>0.996308723083896</v>
      </c>
    </row>
    <row r="58" customFormat="false" ht="15" hidden="false" customHeight="true" outlineLevel="0" collapsed="false">
      <c r="A58" s="10" t="s">
        <v>204</v>
      </c>
    </row>
    <row r="59" customFormat="false" ht="15" hidden="false" customHeight="true" outlineLevel="0" collapsed="false"/>
    <row r="60" customFormat="false" ht="15" hidden="false" customHeight="true" outlineLevel="0" collapsed="false"/>
    <row r="62" customFormat="false" ht="15" hidden="false" customHeight="true" outlineLevel="0" collapsed="false"/>
    <row r="63" customFormat="false" ht="15" hidden="false" customHeight="true" outlineLevel="0" collapsed="false"/>
    <row r="64" customFormat="false" ht="15" hidden="false" customHeight="true" outlineLevel="0" collapsed="false"/>
    <row r="65" customFormat="false" ht="15" hidden="false" customHeight="true" outlineLevel="0" collapsed="false"/>
    <row r="66" customFormat="false" ht="15" hidden="false" customHeight="true" outlineLevel="0" collapsed="false"/>
    <row r="67" customFormat="false" ht="15" hidden="false" customHeight="true" outlineLevel="0" collapsed="false"/>
    <row r="68" customFormat="false" ht="15" hidden="false" customHeight="true" outlineLevel="0" collapsed="false"/>
    <row r="69" customFormat="false" ht="15" hidden="false" customHeight="true" outlineLevel="0" collapsed="false">
      <c r="A69" s="3" t="s">
        <v>205</v>
      </c>
      <c r="B69" s="9" t="n">
        <f aca="false">'Quarterly Data'!B47/'Quarterly Data'!B51</f>
        <v>0.526842872204331</v>
      </c>
      <c r="C69" s="9" t="n">
        <f aca="false">'Quarterly Data'!C47/'Quarterly Data'!C51</f>
        <v>1.24344286966877</v>
      </c>
      <c r="D69" s="9" t="n">
        <f aca="false">'Quarterly Data'!D47/'Quarterly Data'!D51</f>
        <v>2.14272712769992</v>
      </c>
      <c r="E69" s="9" t="n">
        <f aca="false">'Quarterly Data'!E47/'Quarterly Data'!E51</f>
        <v>2.91072382548578</v>
      </c>
      <c r="F69" s="9" t="n">
        <f aca="false">'Quarterly Data'!F47/'Quarterly Data'!F51</f>
        <v>0.767196819085487</v>
      </c>
      <c r="G69" s="9" t="n">
        <f aca="false">'Quarterly Data'!G47/'Quarterly Data'!G51</f>
        <v>1.43727331640066</v>
      </c>
      <c r="H69" s="9" t="n">
        <f aca="false">'Quarterly Data'!H47/'Quarterly Data'!H51</f>
        <v>2.51481022078889</v>
      </c>
      <c r="I69" s="9" t="n">
        <f aca="false">'Quarterly Data'!I47/'Quarterly Data'!I51</f>
        <v>3.30402370107412</v>
      </c>
      <c r="J69" s="9" t="n">
        <f aca="false">'Quarterly Data'!J47/'Quarterly Data'!J51</f>
        <v>0.942561446198351</v>
      </c>
      <c r="K69" s="9" t="n">
        <f aca="false">'Quarterly Data'!K47/'Quarterly Data'!K51</f>
        <v>1.78772269790805</v>
      </c>
      <c r="L69" s="9" t="n">
        <f aca="false">'Quarterly Data'!L47/'Quarterly Data'!L51</f>
        <v>2.72006908336893</v>
      </c>
      <c r="M69" s="9" t="n">
        <f aca="false">'Quarterly Data'!M47/'Quarterly Data'!M51</f>
        <v>3.52929772883402</v>
      </c>
      <c r="N69" s="9" t="n">
        <f aca="false">'Quarterly Data'!N47/'Quarterly Data'!N51</f>
        <v>0.969783272410069</v>
      </c>
      <c r="O69" s="9" t="n">
        <f aca="false">'Quarterly Data'!O47/'Quarterly Data'!O51</f>
        <v>1.78907142320652</v>
      </c>
      <c r="P69" s="9" t="n">
        <f aca="false">'Quarterly Data'!P47/'Quarterly Data'!P51</f>
        <v>2.82809850709235</v>
      </c>
      <c r="Q69" s="9" t="n">
        <f aca="false">'Quarterly Data'!Q47/'Quarterly Data'!Q51</f>
        <v>3.76342591755501</v>
      </c>
      <c r="R69" s="9" t="n">
        <f aca="false">'Quarterly Data'!R47/'Quarterly Data'!R51</f>
        <v>0.988375729101251</v>
      </c>
      <c r="S69" s="9" t="n">
        <f aca="false">'Quarterly Data'!S47/'Quarterly Data'!S51</f>
        <v>1.64567143371693</v>
      </c>
      <c r="T69" s="9" t="n">
        <f aca="false">'Quarterly Data'!T47/'Quarterly Data'!T51</f>
        <v>2.68201383630838</v>
      </c>
      <c r="U69" s="9" t="n">
        <f aca="false">'Quarterly Data'!U47/'Quarterly Data'!U51</f>
        <v>3.28066446147306</v>
      </c>
      <c r="V69" s="9" t="n">
        <f aca="false">'Quarterly Data'!V47/'Quarterly Data'!V51</f>
        <v>0.894387929162919</v>
      </c>
      <c r="W69" s="9" t="n">
        <f aca="false">'Quarterly Data'!W47/'Quarterly Data'!W51</f>
        <v>1.48554741890568</v>
      </c>
      <c r="X69" s="9" t="n">
        <f aca="false">'Quarterly Data'!X47/'Quarterly Data'!X51</f>
        <v>2.5187396684639</v>
      </c>
      <c r="Y69" s="9" t="n">
        <f aca="false">'Quarterly Data'!Y47/'Quarterly Data'!Y51</f>
        <v>3.23954755784062</v>
      </c>
      <c r="Z69" s="9" t="n">
        <f aca="false">'Quarterly Data'!Z47/'Quarterly Data'!Z51</f>
        <v>0.944634369193179</v>
      </c>
      <c r="AA69" s="9" t="n">
        <f aca="false">'Quarterly Data'!AA47/'Quarterly Data'!AA51</f>
        <v>1.77436993242809</v>
      </c>
      <c r="AB69" s="9" t="n">
        <f aca="false">'Quarterly Data'!AB47/'Quarterly Data'!AB51</f>
        <v>2.87754431030054</v>
      </c>
      <c r="AC69" s="9" t="n">
        <f aca="false">'Quarterly Data'!AC47/'Quarterly Data'!AC51</f>
        <v>3.72780176555753</v>
      </c>
      <c r="AD69" s="9" t="n">
        <f aca="false">'Quarterly Data'!AD47/'Quarterly Data'!AD51</f>
        <v>1.00669373169783</v>
      </c>
      <c r="AE69" s="9" t="n">
        <f aca="false">'Quarterly Data'!AE47/'Quarterly Data'!AE51</f>
        <v>1.90696521101161</v>
      </c>
      <c r="AF69" s="9" t="n">
        <f aca="false">'Quarterly Data'!AF47/'Quarterly Data'!AF51</f>
        <v>3.03697703596005</v>
      </c>
      <c r="AG69" s="9" t="n">
        <f aca="false">'Quarterly Data'!AG47/'Quarterly Data'!AG51</f>
        <v>3.92233620872752</v>
      </c>
      <c r="AH69" s="9" t="n">
        <f aca="false">'Quarterly Data'!AH47/'Quarterly Data'!AH51</f>
        <v>1.07801598213851</v>
      </c>
      <c r="AI69" s="9" t="n">
        <f aca="false">'Quarterly Data'!AI47/'Quarterly Data'!AI51</f>
        <v>2.09444310727143</v>
      </c>
      <c r="AJ69" s="9" t="n">
        <f aca="false">'Quarterly Data'!AJ47/'Quarterly Data'!AJ51</f>
        <v>3.11841667817485</v>
      </c>
      <c r="AK69" s="9" t="n">
        <f aca="false">'Quarterly Data'!AK47/'Quarterly Data'!AK51</f>
        <v>4.02256419432764</v>
      </c>
      <c r="AL69" s="9" t="n">
        <f aca="false">'Quarterly Data'!AL47/'Quarterly Data'!AL51</f>
        <v>1.08780123677396</v>
      </c>
      <c r="AM69" s="9" t="n">
        <f aca="false">'Quarterly Data'!AM47/'Quarterly Data'!AM51</f>
        <v>2.0052976004986</v>
      </c>
      <c r="AN69" s="9" t="n">
        <f aca="false">'Quarterly Data'!AN47/'Quarterly Data'!AN51</f>
        <v>3.22721413115207</v>
      </c>
      <c r="AO69" s="9" t="n">
        <f aca="false">'Quarterly Data'!AO47/'Quarterly Data'!AO51</f>
        <v>4.24121281652896</v>
      </c>
      <c r="AP69" s="9" t="n">
        <f aca="false">'Quarterly Data'!AP47/'Quarterly Data'!AP51</f>
        <v>1.0400069590868</v>
      </c>
      <c r="AQ69" s="9" t="n">
        <f aca="false">'Quarterly Data'!AQ47/'Quarterly Data'!AQ51</f>
        <v>1.82974278286331</v>
      </c>
    </row>
    <row r="70" customFormat="false" ht="15" hidden="false" customHeight="true" outlineLevel="0" collapsed="false">
      <c r="A70" s="3" t="s">
        <v>206</v>
      </c>
      <c r="B70" s="9" t="n">
        <f aca="false">'Quarterly Data'!B48/'Quarterly Data'!B51</f>
        <v>0.526842872204331</v>
      </c>
      <c r="C70" s="9" t="n">
        <f aca="false">'Quarterly Data'!C48/'Quarterly Data'!C51</f>
        <v>0.716354547001165</v>
      </c>
      <c r="D70" s="9" t="n">
        <f aca="false">'Quarterly Data'!D48/'Quarterly Data'!D51</f>
        <v>0.900285846542512</v>
      </c>
      <c r="E70" s="9" t="n">
        <f aca="false">'Quarterly Data'!E48/'Quarterly Data'!E51</f>
        <v>0.765118106112188</v>
      </c>
      <c r="F70" s="9" t="n">
        <f aca="false">'Quarterly Data'!F48/'Quarterly Data'!F51</f>
        <v>0.767196819085487</v>
      </c>
      <c r="G70" s="9" t="n">
        <f aca="false">'Quarterly Data'!G48/'Quarterly Data'!G51</f>
        <v>0.670902448966793</v>
      </c>
      <c r="H70" s="9" t="n">
        <f aca="false">'Quarterly Data'!H48/'Quarterly Data'!H51</f>
        <v>1.07848646672499</v>
      </c>
      <c r="I70" s="9" t="n">
        <f aca="false">'Quarterly Data'!I48/'Quarterly Data'!I51</f>
        <v>0.790263765808329</v>
      </c>
      <c r="J70" s="9" t="n">
        <f aca="false">'Quarterly Data'!J48/'Quarterly Data'!J51</f>
        <v>0.942561446198351</v>
      </c>
      <c r="K70" s="9" t="n">
        <f aca="false">'Quarterly Data'!K48/'Quarterly Data'!K51</f>
        <v>0.84615685548337</v>
      </c>
      <c r="L70" s="9" t="n">
        <f aca="false">'Quarterly Data'!L48/'Quarterly Data'!L51</f>
        <v>0.9344932323306</v>
      </c>
      <c r="M70" s="9" t="n">
        <f aca="false">'Quarterly Data'!M48/'Quarterly Data'!M51</f>
        <v>0.81214480504611</v>
      </c>
      <c r="N70" s="9" t="n">
        <f aca="false">'Quarterly Data'!N48/'Quarterly Data'!N51</f>
        <v>0.969783272410069</v>
      </c>
      <c r="O70" s="9" t="n">
        <f aca="false">'Quarterly Data'!O48/'Quarterly Data'!O51</f>
        <v>0.821606445881582</v>
      </c>
      <c r="P70" s="9" t="n">
        <f aca="false">'Quarterly Data'!P48/'Quarterly Data'!P51</f>
        <v>1.04267555105248</v>
      </c>
      <c r="Q70" s="9" t="n">
        <f aca="false">'Quarterly Data'!Q48/'Quarterly Data'!Q51</f>
        <v>0.937131757515957</v>
      </c>
      <c r="R70" s="9" t="n">
        <f aca="false">'Quarterly Data'!R48/'Quarterly Data'!R51</f>
        <v>0.988375729101251</v>
      </c>
      <c r="S70" s="9" t="n">
        <f aca="false">'Quarterly Data'!S48/'Quarterly Data'!S51</f>
        <v>0.654642367580258</v>
      </c>
      <c r="T70" s="9" t="n">
        <f aca="false">'Quarterly Data'!T48/'Quarterly Data'!T51</f>
        <v>1.03522865173784</v>
      </c>
      <c r="U70" s="9" t="n">
        <f aca="false">'Quarterly Data'!U48/'Quarterly Data'!U51</f>
        <v>0.5993736973631</v>
      </c>
      <c r="V70" s="9" t="n">
        <f aca="false">'Quarterly Data'!V48/'Quarterly Data'!V51</f>
        <v>0.894387929162919</v>
      </c>
      <c r="W70" s="9" t="n">
        <f aca="false">'Quarterly Data'!W48/'Quarterly Data'!W51</f>
        <v>0.593244288587489</v>
      </c>
      <c r="X70" s="9" t="n">
        <f aca="false">'Quarterly Data'!X48/'Quarterly Data'!X51</f>
        <v>1.03531132362105</v>
      </c>
      <c r="Y70" s="9" t="n">
        <f aca="false">'Quarterly Data'!Y48/'Quarterly Data'!Y51</f>
        <v>0.72486118251928</v>
      </c>
      <c r="Z70" s="9" t="n">
        <f aca="false">'Quarterly Data'!Z48/'Quarterly Data'!Z51</f>
        <v>0.944634369193179</v>
      </c>
      <c r="AA70" s="9" t="n">
        <f aca="false">'Quarterly Data'!AA48/'Quarterly Data'!AA51</f>
        <v>0.829092646193912</v>
      </c>
      <c r="AB70" s="9" t="n">
        <f aca="false">'Quarterly Data'!AB48/'Quarterly Data'!AB51</f>
        <v>1.10288723349602</v>
      </c>
      <c r="AC70" s="9" t="n">
        <f aca="false">'Quarterly Data'!AC48/'Quarterly Data'!AC51</f>
        <v>0.857225589053031</v>
      </c>
      <c r="AD70" s="9" t="n">
        <f aca="false">'Quarterly Data'!AD48/'Quarterly Data'!AD51</f>
        <v>1.00669373169783</v>
      </c>
      <c r="AE70" s="9" t="n">
        <f aca="false">'Quarterly Data'!AE48/'Quarterly Data'!AE51</f>
        <v>0.901617385035801</v>
      </c>
      <c r="AF70" s="9" t="n">
        <f aca="false">'Quarterly Data'!AF48/'Quarterly Data'!AF51</f>
        <v>1.13081095998222</v>
      </c>
      <c r="AG70" s="9" t="n">
        <f aca="false">'Quarterly Data'!AG48/'Quarterly Data'!AG51</f>
        <v>0.880976081599439</v>
      </c>
      <c r="AH70" s="9" t="n">
        <f aca="false">'Quarterly Data'!AH48/'Quarterly Data'!AH51</f>
        <v>1.07801598213851</v>
      </c>
      <c r="AI70" s="9" t="n">
        <f aca="false">'Quarterly Data'!AI48/'Quarterly Data'!AI51</f>
        <v>1.01637467929186</v>
      </c>
      <c r="AJ70" s="9" t="n">
        <f aca="false">'Quarterly Data'!AJ48/'Quarterly Data'!AJ51</f>
        <v>1.02656600839842</v>
      </c>
      <c r="AK70" s="9" t="n">
        <f aca="false">'Quarterly Data'!AK48/'Quarterly Data'!AK51</f>
        <v>0.905494702130651</v>
      </c>
      <c r="AL70" s="9" t="n">
        <f aca="false">'Quarterly Data'!AL48/'Quarterly Data'!AL51</f>
        <v>1.08780123677396</v>
      </c>
      <c r="AM70" s="9" t="n">
        <f aca="false">'Quarterly Data'!AM48/'Quarterly Data'!AM51</f>
        <v>0.918382724815963</v>
      </c>
      <c r="AN70" s="9" t="n">
        <f aca="false">'Quarterly Data'!AN48/'Quarterly Data'!AN51</f>
        <v>1.21918785776768</v>
      </c>
      <c r="AO70" s="9" t="n">
        <f aca="false">'Quarterly Data'!AO48/'Quarterly Data'!AO51</f>
        <v>0.995585829380473</v>
      </c>
      <c r="AP70" s="9" t="n">
        <f aca="false">'Quarterly Data'!AP48/'Quarterly Data'!AP51</f>
        <v>1.0400069590868</v>
      </c>
      <c r="AQ70" s="9" t="n">
        <f aca="false">'Quarterly Data'!AQ48/'Quarterly Data'!AQ51</f>
        <v>0.786403492776351</v>
      </c>
    </row>
    <row r="71" customFormat="false" ht="15" hidden="false" customHeight="true" outlineLevel="0" collapsed="false">
      <c r="A71" s="3" t="s">
        <v>207</v>
      </c>
      <c r="B71" s="13" t="n">
        <f aca="false">B70*4/B8</f>
        <v>0.0280870516968856</v>
      </c>
      <c r="C71" s="13" t="n">
        <f aca="false">C70*4/C8</f>
        <v>0.0416001479094753</v>
      </c>
      <c r="D71" s="13" t="n">
        <f aca="false">D70*4/D8</f>
        <v>0.0559792225426714</v>
      </c>
      <c r="E71" s="13" t="n">
        <f aca="false">E70*4/E8</f>
        <v>0.0475523993854685</v>
      </c>
      <c r="F71" s="13" t="n">
        <f aca="false">F70*4/F8</f>
        <v>0.0493215569968169</v>
      </c>
      <c r="G71" s="13" t="n">
        <f aca="false">G70*4/G8</f>
        <v>0.0407657571907515</v>
      </c>
      <c r="H71" s="13" t="n">
        <f aca="false">H70*4/H8</f>
        <v>0.0654322139678439</v>
      </c>
      <c r="I71" s="13" t="n">
        <f aca="false">I70*4/I8</f>
        <v>0.0495696262072027</v>
      </c>
      <c r="J71" s="13" t="n">
        <f aca="false">J70*4/J8</f>
        <v>0.0611854233169978</v>
      </c>
      <c r="K71" s="13" t="n">
        <f aca="false">K70*4/K8</f>
        <v>0.0531422110524961</v>
      </c>
      <c r="L71" s="13" t="n">
        <f aca="false">L70*4/L8</f>
        <v>0.0564137176173015</v>
      </c>
      <c r="M71" s="13" t="n">
        <f aca="false">M70*4/M8</f>
        <v>0.0492134406935986</v>
      </c>
      <c r="N71" s="13" t="n">
        <f aca="false">N70*4/N8</f>
        <v>0.0515020325231051</v>
      </c>
      <c r="O71" s="13" t="n">
        <f aca="false">O70*4/O8</f>
        <v>0.0432880108472909</v>
      </c>
      <c r="P71" s="13" t="n">
        <f aca="false">P70*4/P8</f>
        <v>0.0483503617459995</v>
      </c>
      <c r="Q71" s="13" t="n">
        <f aca="false">Q70*4/Q8</f>
        <v>0.0463238634461669</v>
      </c>
      <c r="R71" s="13" t="n">
        <f aca="false">R70*4/R8</f>
        <v>0.0640658388657431</v>
      </c>
      <c r="S71" s="13" t="n">
        <f aca="false">S70*4/S8</f>
        <v>0.0445183520965833</v>
      </c>
      <c r="T71" s="13" t="n">
        <f aca="false">T70*4/T8</f>
        <v>0.0806724061358143</v>
      </c>
      <c r="U71" s="13" t="n">
        <f aca="false">U70*4/U8</f>
        <v>0.0404435693227463</v>
      </c>
      <c r="V71" s="13" t="n">
        <f aca="false">V70*4/V8</f>
        <v>0.0499448794730096</v>
      </c>
      <c r="W71" s="13" t="n">
        <f aca="false">W70*4/W8</f>
        <v>0.030817885121428</v>
      </c>
      <c r="X71" s="13" t="n">
        <f aca="false">X70*4/X8</f>
        <v>0.0511770303322316</v>
      </c>
      <c r="Y71" s="13" t="n">
        <f aca="false">Y70*4/Y8</f>
        <v>0.0320380633157693</v>
      </c>
      <c r="Z71" s="13" t="n">
        <f aca="false">Z70*4/Z8</f>
        <v>0.0420211018324368</v>
      </c>
      <c r="AA71" s="13" t="n">
        <f aca="false">AA70*4/AA8</f>
        <v>0.0459203902627478</v>
      </c>
      <c r="AB71" s="13" t="n">
        <f aca="false">AB70*4/AB8</f>
        <v>0.065628517316038</v>
      </c>
      <c r="AC71" s="13" t="n">
        <f aca="false">AC70*4/AC8</f>
        <v>0.0581169890883411</v>
      </c>
      <c r="AD71" s="13" t="n">
        <f aca="false">AD70*4/AD8</f>
        <v>0.0671129154465218</v>
      </c>
      <c r="AE71" s="13" t="n">
        <f aca="false">AE70*4/AE8</f>
        <v>0.0546683271205579</v>
      </c>
      <c r="AF71" s="13" t="n">
        <f aca="false">AF70*4/AF8</f>
        <v>0.0770438398897779</v>
      </c>
      <c r="AG71" s="13" t="n">
        <f aca="false">AG70*4/AG8</f>
        <v>0.0576177947416245</v>
      </c>
      <c r="AH71" s="13" t="n">
        <f aca="false">AH70*4/AH8</f>
        <v>0.0683261595397568</v>
      </c>
      <c r="AI71" s="13" t="n">
        <f aca="false">AI70*4/AI8</f>
        <v>0.0586313630973093</v>
      </c>
      <c r="AJ71" s="13" t="n">
        <f aca="false">AJ70*4/AJ8</f>
        <v>0.0551472472951071</v>
      </c>
      <c r="AK71" s="13" t="n">
        <f aca="false">AK70*4/AK8</f>
        <v>0.050473506250315</v>
      </c>
      <c r="AL71" s="13" t="n">
        <f aca="false">AL70*4/AL8</f>
        <v>0.0607879987020932</v>
      </c>
      <c r="AM71" s="13" t="n">
        <f aca="false">AM70*4/AM8</f>
        <v>0.0544307438029909</v>
      </c>
      <c r="AN71" s="13" t="n">
        <f aca="false">AN70*4/AN8</f>
        <v>0.0753398954282517</v>
      </c>
      <c r="AO71" s="13" t="n">
        <f aca="false">AO70*4/AO8</f>
        <v>0.0631716896815021</v>
      </c>
      <c r="AP71" s="13" t="n">
        <f aca="false">AP70*4/AP8</f>
        <v>0.0703301409357093</v>
      </c>
      <c r="AQ71" s="13" t="n">
        <f aca="false">AQ70*4/AQ8</f>
        <v>0.0463066976461858</v>
      </c>
    </row>
    <row r="72" customFormat="false" ht="15" hidden="false" customHeight="true" outlineLevel="0" collapsed="false">
      <c r="A72" s="14" t="s">
        <v>184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customFormat="false" ht="15" hidden="false" customHeight="true" outlineLevel="0" collapsed="false"/>
    <row r="74" customFormat="false" ht="15" hidden="false" customHeight="true" outlineLevel="0" collapsed="false">
      <c r="A74" s="12" t="s">
        <v>208</v>
      </c>
    </row>
    <row r="75" customFormat="false" ht="15" hidden="false" customHeight="true" outlineLevel="0" collapsed="false">
      <c r="A75" s="3" t="s">
        <v>169</v>
      </c>
      <c r="B75" s="9" t="n">
        <f aca="false">'Quarterly Data'!B5/'Quarterly Data'!B51</f>
        <v>9.76298061704204</v>
      </c>
      <c r="C75" s="9" t="n">
        <f aca="false">'Quarterly Data'!C5/'Quarterly Data'!C51</f>
        <v>0.597804038579823</v>
      </c>
      <c r="D75" s="9" t="n">
        <f aca="false">'Quarterly Data'!D5/'Quarterly Data'!D51</f>
        <v>0.568795390887955</v>
      </c>
      <c r="E75" s="9" t="n">
        <f aca="false">'Quarterly Data'!E5/'Quarterly Data'!E51</f>
        <v>0.79186351018698</v>
      </c>
      <c r="F75" s="9" t="n">
        <f aca="false">'Quarterly Data'!F5/'Quarterly Data'!F51</f>
        <v>0.392228209689233</v>
      </c>
      <c r="G75" s="9" t="n">
        <f aca="false">'Quarterly Data'!G5/'Quarterly Data'!G51</f>
        <v>0.533483846017163</v>
      </c>
      <c r="H75" s="9" t="n">
        <f aca="false">'Quarterly Data'!H5/'Quarterly Data'!H51</f>
        <v>0.37654493465119</v>
      </c>
      <c r="I75" s="9" t="n">
        <f aca="false">'Quarterly Data'!I5/'Quarterly Data'!I51</f>
        <v>0.339551819997129</v>
      </c>
      <c r="J75" s="9" t="n">
        <f aca="false">'Quarterly Data'!J5/'Quarterly Data'!J51</f>
        <v>0.575816280174822</v>
      </c>
      <c r="K75" s="9" t="n">
        <f aca="false">'Quarterly Data'!K5/'Quarterly Data'!K51</f>
        <v>0.308823414349165</v>
      </c>
      <c r="L75" s="9" t="n">
        <f aca="false">'Quarterly Data'!L5/'Quarterly Data'!L51</f>
        <v>0.583108439007617</v>
      </c>
      <c r="M75" s="9" t="n">
        <f aca="false">'Quarterly Data'!M5/'Quarterly Data'!M51</f>
        <v>0.318473260195266</v>
      </c>
      <c r="N75" s="9" t="n">
        <f aca="false">'Quarterly Data'!N5/'Quarterly Data'!N51</f>
        <v>0.283648853534934</v>
      </c>
      <c r="O75" s="9" t="n">
        <f aca="false">'Quarterly Data'!O5/'Quarterly Data'!O51</f>
        <v>0.83215015526784</v>
      </c>
      <c r="P75" s="9" t="n">
        <f aca="false">'Quarterly Data'!P5/'Quarterly Data'!P51</f>
        <v>0.71814130929242</v>
      </c>
      <c r="Q75" s="9" t="n">
        <f aca="false">'Quarterly Data'!Q5/'Quarterly Data'!Q51</f>
        <v>0.778280893623287</v>
      </c>
      <c r="R75" s="9" t="n">
        <f aca="false">'Quarterly Data'!R5/'Quarterly Data'!R51</f>
        <v>0.859728284605982</v>
      </c>
      <c r="S75" s="9" t="n">
        <f aca="false">'Quarterly Data'!S5/'Quarterly Data'!S51</f>
        <v>0.703477208593647</v>
      </c>
      <c r="T75" s="9" t="n">
        <f aca="false">'Quarterly Data'!T5/'Quarterly Data'!T51</f>
        <v>0.247282524140935</v>
      </c>
      <c r="U75" s="9" t="n">
        <f aca="false">'Quarterly Data'!U5/'Quarterly Data'!U51</f>
        <v>0.681736641815033</v>
      </c>
      <c r="V75" s="9" t="n">
        <f aca="false">'Quarterly Data'!V5/'Quarterly Data'!V51</f>
        <v>0.156013191493761</v>
      </c>
      <c r="W75" s="9" t="n">
        <f aca="false">'Quarterly Data'!W5/'Quarterly Data'!W51</f>
        <v>0.845856325099273</v>
      </c>
      <c r="X75" s="9" t="n">
        <f aca="false">'Quarterly Data'!X5/'Quarterly Data'!X51</f>
        <v>1.15180727855109</v>
      </c>
      <c r="Y75" s="9" t="n">
        <f aca="false">'Quarterly Data'!Y5/'Quarterly Data'!Y51</f>
        <v>1.4421028277635</v>
      </c>
      <c r="Z75" s="9" t="n">
        <f aca="false">'Quarterly Data'!Z5/'Quarterly Data'!Z51</f>
        <v>0.189406305501658</v>
      </c>
      <c r="AA75" s="9" t="n">
        <f aca="false">'Quarterly Data'!AA5/'Quarterly Data'!AA51</f>
        <v>0.597586314056549</v>
      </c>
      <c r="AB75" s="9" t="n">
        <f aca="false">'Quarterly Data'!AB5/'Quarterly Data'!AB51</f>
        <v>0.860942717698433</v>
      </c>
      <c r="AC75" s="9" t="n">
        <f aca="false">'Quarterly Data'!AC5/'Quarterly Data'!AC51</f>
        <v>0.423718433291906</v>
      </c>
      <c r="AD75" s="9" t="n">
        <f aca="false">'Quarterly Data'!AD5/'Quarterly Data'!AD51</f>
        <v>0.563325517580325</v>
      </c>
      <c r="AE75" s="9" t="n">
        <f aca="false">'Quarterly Data'!AE5/'Quarterly Data'!AE51</f>
        <v>0.370313941925473</v>
      </c>
      <c r="AF75" s="9" t="n">
        <f aca="false">'Quarterly Data'!AF5/'Quarterly Data'!AF51</f>
        <v>0.463231216989352</v>
      </c>
      <c r="AG75" s="9" t="n">
        <f aca="false">'Quarterly Data'!AG5/'Quarterly Data'!AG51</f>
        <v>0.824666634253442</v>
      </c>
      <c r="AH75" s="9" t="n">
        <f aca="false">'Quarterly Data'!AH5/'Quarterly Data'!AH51</f>
        <v>0.781009880658847</v>
      </c>
      <c r="AI75" s="9" t="n">
        <f aca="false">'Quarterly Data'!AI5/'Quarterly Data'!AI51</f>
        <v>0.470000665741457</v>
      </c>
      <c r="AJ75" s="9" t="n">
        <f aca="false">'Quarterly Data'!AJ5/'Quarterly Data'!AJ51</f>
        <v>0.37981361853176</v>
      </c>
      <c r="AK75" s="9" t="n">
        <f aca="false">'Quarterly Data'!AK5/'Quarterly Data'!AK51</f>
        <v>1.10909137386725</v>
      </c>
      <c r="AL75" s="9" t="n">
        <f aca="false">'Quarterly Data'!AL5/'Quarterly Data'!AL51</f>
        <v>0.676922840950051</v>
      </c>
      <c r="AM75" s="9" t="n">
        <f aca="false">'Quarterly Data'!AM5/'Quarterly Data'!AM51</f>
        <v>0.507754828888015</v>
      </c>
      <c r="AN75" s="9" t="n">
        <f aca="false">'Quarterly Data'!AN5/'Quarterly Data'!AN51</f>
        <v>0.759319224689615</v>
      </c>
      <c r="AO75" s="9" t="n">
        <f aca="false">'Quarterly Data'!AO5/'Quarterly Data'!AO51</f>
        <v>1.00707399137745</v>
      </c>
      <c r="AP75" s="9" t="n">
        <f aca="false">'Quarterly Data'!AP5/'Quarterly Data'!AP51</f>
        <v>0.241752962805239</v>
      </c>
      <c r="AQ75" s="9" t="n">
        <f aca="false">'Quarterly Data'!AQ5/'Quarterly Data'!AQ51</f>
        <v>0.306712028300658</v>
      </c>
    </row>
    <row r="76" customFormat="false" ht="15" hidden="false" customHeight="true" outlineLevel="0" collapsed="false">
      <c r="A76" s="3" t="s">
        <v>209</v>
      </c>
      <c r="B76" s="9" t="n">
        <f aca="false">('Quarterly Data'!B10+'Quarterly Data'!B11)/'Quarterly Data'!B51</f>
        <v>0.572635731720398</v>
      </c>
      <c r="C76" s="9" t="n">
        <f aca="false">('Quarterly Data'!C10+'Quarterly Data'!C11)/'Quarterly Data'!C51</f>
        <v>0.232465679923573</v>
      </c>
      <c r="D76" s="9" t="n">
        <f aca="false">('Quarterly Data'!D10+'Quarterly Data'!D11)/'Quarterly Data'!D51</f>
        <v>0.231744919228084</v>
      </c>
      <c r="E76" s="9" t="n">
        <f aca="false">('Quarterly Data'!E10+'Quarterly Data'!E11)/'Quarterly Data'!E51</f>
        <v>0.258112920965799</v>
      </c>
      <c r="F76" s="9" t="n">
        <f aca="false">('Quarterly Data'!F10+'Quarterly Data'!F11)/'Quarterly Data'!F51</f>
        <v>0.283839070838129</v>
      </c>
      <c r="G76" s="9" t="n">
        <f aca="false">('Quarterly Data'!G10+'Quarterly Data'!G11)/'Quarterly Data'!G51</f>
        <v>0.243827934736028</v>
      </c>
      <c r="H76" s="9" t="n">
        <f aca="false">('Quarterly Data'!H10+'Quarterly Data'!H11)/'Quarterly Data'!H51</f>
        <v>0.243400488320777</v>
      </c>
      <c r="I76" s="9" t="n">
        <f aca="false">('Quarterly Data'!I10+'Quarterly Data'!I11)/'Quarterly Data'!I51</f>
        <v>0.254212291669386</v>
      </c>
      <c r="J76" s="9" t="n">
        <f aca="false">('Quarterly Data'!J10+'Quarterly Data'!J11)/'Quarterly Data'!J51</f>
        <v>0.312734649546497</v>
      </c>
      <c r="K76" s="9" t="n">
        <f aca="false">('Quarterly Data'!K10+'Quarterly Data'!K11)/'Quarterly Data'!K51</f>
        <v>0.250976076030911</v>
      </c>
      <c r="L76" s="9" t="n">
        <f aca="false">('Quarterly Data'!L10+'Quarterly Data'!L11)/'Quarterly Data'!L51</f>
        <v>0.298254160110867</v>
      </c>
      <c r="M76" s="9" t="n">
        <f aca="false">('Quarterly Data'!M10+'Quarterly Data'!M11)/'Quarterly Data'!M51</f>
        <v>0.24502466848471</v>
      </c>
      <c r="N76" s="9" t="n">
        <f aca="false">('Quarterly Data'!N10+'Quarterly Data'!N11)/'Quarterly Data'!N51</f>
        <v>0.25201981390712</v>
      </c>
      <c r="O76" s="9" t="n">
        <f aca="false">('Quarterly Data'!O10+'Quarterly Data'!O11)/'Quarterly Data'!O51</f>
        <v>0.291496916657818</v>
      </c>
      <c r="P76" s="9" t="n">
        <f aca="false">('Quarterly Data'!P10+'Quarterly Data'!P11)/'Quarterly Data'!P51</f>
        <v>0.229562983334023</v>
      </c>
      <c r="Q76" s="9" t="n">
        <f aca="false">('Quarterly Data'!Q10+'Quarterly Data'!Q11)/'Quarterly Data'!Q51</f>
        <v>0.266841967954993</v>
      </c>
      <c r="R76" s="9" t="n">
        <f aca="false">('Quarterly Data'!R10+'Quarterly Data'!R11)/'Quarterly Data'!R51</f>
        <v>0.226466536933808</v>
      </c>
      <c r="S76" s="9" t="n">
        <f aca="false">('Quarterly Data'!S10+'Quarterly Data'!S11)/'Quarterly Data'!S51</f>
        <v>0.217655274634438</v>
      </c>
      <c r="T76" s="9" t="n">
        <f aca="false">('Quarterly Data'!T10+'Quarterly Data'!T11)/'Quarterly Data'!T51</f>
        <v>0.215155113936917</v>
      </c>
      <c r="U76" s="9" t="n">
        <f aca="false">('Quarterly Data'!U10+'Quarterly Data'!U11)/'Quarterly Data'!U51</f>
        <v>0.309548004438039</v>
      </c>
      <c r="V76" s="9" t="n">
        <f aca="false">('Quarterly Data'!V10+'Quarterly Data'!V11)/'Quarterly Data'!V51</f>
        <v>0.179736687032844</v>
      </c>
      <c r="W76" s="9" t="n">
        <f aca="false">('Quarterly Data'!W10+'Quarterly Data'!W11)/'Quarterly Data'!W51</f>
        <v>0.178080037130628</v>
      </c>
      <c r="X76" s="9" t="n">
        <f aca="false">('Quarterly Data'!X10+'Quarterly Data'!X11)/'Quarterly Data'!X51</f>
        <v>0.181008512413292</v>
      </c>
      <c r="Y76" s="9" t="n">
        <f aca="false">('Quarterly Data'!Y10+'Quarterly Data'!Y11)/'Quarterly Data'!Y51</f>
        <v>0.185874035989717</v>
      </c>
      <c r="Z76" s="9" t="n">
        <f aca="false">('Quarterly Data'!Z10+'Quarterly Data'!Z11)/'Quarterly Data'!Z51</f>
        <v>0.192155081256994</v>
      </c>
      <c r="AA76" s="9" t="n">
        <f aca="false">('Quarterly Data'!AA10+'Quarterly Data'!AA11)/'Quarterly Data'!AA51</f>
        <v>0.190087399162221</v>
      </c>
      <c r="AB76" s="9" t="n">
        <f aca="false">('Quarterly Data'!AB10+'Quarterly Data'!AB11)/'Quarterly Data'!AB51</f>
        <v>0.191708194194708</v>
      </c>
      <c r="AC76" s="9" t="n">
        <f aca="false">('Quarterly Data'!AC10+'Quarterly Data'!AC11)/'Quarterly Data'!AC51</f>
        <v>0.174595446450307</v>
      </c>
      <c r="AD76" s="9" t="n">
        <f aca="false">('Quarterly Data'!AD10+'Quarterly Data'!AD11)/'Quarterly Data'!AD51</f>
        <v>0.175035324473205</v>
      </c>
      <c r="AE76" s="9" t="n">
        <f aca="false">('Quarterly Data'!AE10+'Quarterly Data'!AE11)/'Quarterly Data'!AE51</f>
        <v>0.172825272823483</v>
      </c>
      <c r="AF76" s="9" t="n">
        <f aca="false">('Quarterly Data'!AF10+'Quarterly Data'!AF11)/'Quarterly Data'!AF51</f>
        <v>0.183768535151309</v>
      </c>
      <c r="AG76" s="9" t="n">
        <f aca="false">('Quarterly Data'!AG10+'Quarterly Data'!AG11)/'Quarterly Data'!AG51</f>
        <v>0.180640604728407</v>
      </c>
      <c r="AH76" s="9" t="n">
        <f aca="false">('Quarterly Data'!AH10+'Quarterly Data'!AH11)/'Quarterly Data'!AH51</f>
        <v>0.177001799974908</v>
      </c>
      <c r="AI76" s="9" t="n">
        <f aca="false">('Quarterly Data'!AI10+'Quarterly Data'!AI11)/'Quarterly Data'!AI51</f>
        <v>0.173466618187032</v>
      </c>
      <c r="AJ76" s="9" t="n">
        <f aca="false">('Quarterly Data'!AJ10+'Quarterly Data'!AJ11)/'Quarterly Data'!AJ51</f>
        <v>0.190959168955517</v>
      </c>
      <c r="AK76" s="9" t="n">
        <f aca="false">('Quarterly Data'!AK10+'Quarterly Data'!AK11)/'Quarterly Data'!AK51</f>
        <v>0.20967292526745</v>
      </c>
      <c r="AL76" s="9" t="n">
        <f aca="false">('Quarterly Data'!AL10+'Quarterly Data'!AL11)/'Quarterly Data'!AL51</f>
        <v>0.18983125372272</v>
      </c>
      <c r="AM76" s="9" t="n">
        <f aca="false">('Quarterly Data'!AM10+'Quarterly Data'!AM11)/'Quarterly Data'!AM51</f>
        <v>0.197753245227306</v>
      </c>
      <c r="AN76" s="9" t="n">
        <f aca="false">('Quarterly Data'!AN10+'Quarterly Data'!AN11)/'Quarterly Data'!AN51</f>
        <v>0.210409600834855</v>
      </c>
      <c r="AO76" s="9" t="n">
        <f aca="false">('Quarterly Data'!AO10+'Quarterly Data'!AO11)/'Quarterly Data'!AO51</f>
        <v>0.209968925885149</v>
      </c>
      <c r="AP76" s="9" t="n">
        <f aca="false">('Quarterly Data'!AP10+'Quarterly Data'!AP11)/'Quarterly Data'!AP51</f>
        <v>0.20647454739969</v>
      </c>
      <c r="AQ76" s="9" t="n">
        <f aca="false">('Quarterly Data'!AQ10+'Quarterly Data'!AQ11)/'Quarterly Data'!AQ51</f>
        <v>0.220400752322352</v>
      </c>
    </row>
    <row r="77" customFormat="false" ht="15" hidden="false" customHeight="true" outlineLevel="0" collapsed="false">
      <c r="A77" s="3" t="s">
        <v>172</v>
      </c>
      <c r="B77" s="9" t="n">
        <f aca="false">'Quarterly Data'!B9/'Quarterly Data'!B51</f>
        <v>0.452290820237388</v>
      </c>
      <c r="C77" s="9" t="n">
        <f aca="false">'Quarterly Data'!C9/'Quarterly Data'!C51</f>
        <v>0.460987004829021</v>
      </c>
      <c r="D77" s="9" t="n">
        <f aca="false">'Quarterly Data'!D9/'Quarterly Data'!D51</f>
        <v>0.468730794276793</v>
      </c>
      <c r="E77" s="9" t="n">
        <f aca="false">'Quarterly Data'!E9/'Quarterly Data'!E51</f>
        <v>0.464586497669303</v>
      </c>
      <c r="F77" s="9" t="n">
        <f aca="false">'Quarterly Data'!F9/'Quarterly Data'!F51</f>
        <v>0.468159464267029</v>
      </c>
      <c r="G77" s="9" t="n">
        <f aca="false">'Quarterly Data'!G9/'Quarterly Data'!G51</f>
        <v>0.470080377954073</v>
      </c>
      <c r="H77" s="9" t="n">
        <f aca="false">'Quarterly Data'!H9/'Quarterly Data'!H51</f>
        <v>0.480747888077922</v>
      </c>
      <c r="I77" s="9" t="n">
        <f aca="false">'Quarterly Data'!I9/'Quarterly Data'!I51</f>
        <v>0.524099137312225</v>
      </c>
      <c r="J77" s="9" t="n">
        <f aca="false">'Quarterly Data'!J9/'Quarterly Data'!J51</f>
        <v>0.512532048102178</v>
      </c>
      <c r="K77" s="9" t="n">
        <f aca="false">'Quarterly Data'!K9/'Quarterly Data'!K51</f>
        <v>0.503209249314726</v>
      </c>
      <c r="L77" s="9" t="n">
        <f aca="false">'Quarterly Data'!L9/'Quarterly Data'!L51</f>
        <v>0.50697085577935</v>
      </c>
      <c r="M77" s="9" t="n">
        <f aca="false">'Quarterly Data'!M9/'Quarterly Data'!M51</f>
        <v>0.525261777379936</v>
      </c>
      <c r="N77" s="9" t="n">
        <f aca="false">'Quarterly Data'!N9/'Quarterly Data'!N51</f>
        <v>0.530175189000582</v>
      </c>
      <c r="O77" s="9" t="n">
        <f aca="false">'Quarterly Data'!O9/'Quarterly Data'!O51</f>
        <v>0.5193068242741</v>
      </c>
      <c r="P77" s="9" t="n">
        <f aca="false">'Quarterly Data'!P9/'Quarterly Data'!P51</f>
        <v>0.54660167073322</v>
      </c>
      <c r="Q77" s="9" t="n">
        <f aca="false">'Quarterly Data'!Q9/'Quarterly Data'!Q51</f>
        <v>0.555045551643708</v>
      </c>
      <c r="R77" s="9" t="n">
        <f aca="false">'Quarterly Data'!R9/'Quarterly Data'!R51</f>
        <v>0.548966401257013</v>
      </c>
      <c r="S77" s="9" t="n">
        <f aca="false">'Quarterly Data'!S9/'Quarterly Data'!S51</f>
        <v>0.533736878519252</v>
      </c>
      <c r="T77" s="9" t="n">
        <f aca="false">'Quarterly Data'!T9/'Quarterly Data'!T51</f>
        <v>0.520171035026397</v>
      </c>
      <c r="U77" s="9" t="n">
        <f aca="false">'Quarterly Data'!U9/'Quarterly Data'!U51</f>
        <v>0.523203786849719</v>
      </c>
      <c r="V77" s="9" t="n">
        <f aca="false">'Quarterly Data'!V9/'Quarterly Data'!V51</f>
        <v>0.516809850200043</v>
      </c>
      <c r="W77" s="9" t="n">
        <f aca="false">'Quarterly Data'!W9/'Quarterly Data'!W51</f>
        <v>0.51743850239802</v>
      </c>
      <c r="X77" s="9" t="n">
        <f aca="false">'Quarterly Data'!X9/'Quarterly Data'!X51</f>
        <v>0.554612306694063</v>
      </c>
      <c r="Y77" s="9" t="n">
        <f aca="false">'Quarterly Data'!Y9/'Quarterly Data'!Y51</f>
        <v>0.571311053984576</v>
      </c>
      <c r="Z77" s="9" t="n">
        <f aca="false">'Quarterly Data'!Z9/'Quarterly Data'!Z51</f>
        <v>0.590206555997002</v>
      </c>
      <c r="AA77" s="9" t="n">
        <f aca="false">'Quarterly Data'!AA9/'Quarterly Data'!AA51</f>
        <v>0.574800379080704</v>
      </c>
      <c r="AB77" s="9" t="n">
        <f aca="false">'Quarterly Data'!AB9/'Quarterly Data'!AB51</f>
        <v>0.550035961983047</v>
      </c>
      <c r="AC77" s="9" t="n">
        <f aca="false">'Quarterly Data'!AC9/'Quarterly Data'!AC51</f>
        <v>0.549070455739343</v>
      </c>
      <c r="AD77" s="9" t="n">
        <f aca="false">'Quarterly Data'!AD9/'Quarterly Data'!AD51</f>
        <v>0.552469641431</v>
      </c>
      <c r="AE77" s="9" t="n">
        <f aca="false">'Quarterly Data'!AE9/'Quarterly Data'!AE51</f>
        <v>0.565854693535317</v>
      </c>
      <c r="AF77" s="9" t="n">
        <f aca="false">'Quarterly Data'!AF9/'Quarterly Data'!AF51</f>
        <v>0.574256869153267</v>
      </c>
      <c r="AG77" s="9" t="n">
        <f aca="false">'Quarterly Data'!AG9/'Quarterly Data'!AG51</f>
        <v>0.580336602804085</v>
      </c>
      <c r="AH77" s="9" t="n">
        <f aca="false">'Quarterly Data'!AH9/'Quarterly Data'!AH51</f>
        <v>0.577873878856312</v>
      </c>
      <c r="AI77" s="9" t="n">
        <f aca="false">'Quarterly Data'!AI9/'Quarterly Data'!AI51</f>
        <v>0.574580966963861</v>
      </c>
      <c r="AJ77" s="9" t="n">
        <f aca="false">'Quarterly Data'!AJ9/'Quarterly Data'!AJ51</f>
        <v>0.608522195455034</v>
      </c>
      <c r="AK77" s="9" t="n">
        <f aca="false">'Quarterly Data'!AK9/'Quarterly Data'!AK51</f>
        <v>0.67523869170107</v>
      </c>
      <c r="AL77" s="9" t="n">
        <f aca="false">'Quarterly Data'!AL9/'Quarterly Data'!AL51</f>
        <v>0.656338913898752</v>
      </c>
      <c r="AM77" s="9" t="n">
        <f aca="false">'Quarterly Data'!AM9/'Quarterly Data'!AM51</f>
        <v>0.615300716734185</v>
      </c>
      <c r="AN77" s="9" t="n">
        <f aca="false">'Quarterly Data'!AN9/'Quarterly Data'!AN51</f>
        <v>0.651353314610478</v>
      </c>
      <c r="AO77" s="9" t="n">
        <f aca="false">'Quarterly Data'!AO9/'Quarterly Data'!AO51</f>
        <v>0.663946824163726</v>
      </c>
      <c r="AP77" s="9" t="n">
        <f aca="false">'Quarterly Data'!AP9/'Quarterly Data'!AP51</f>
        <v>0.642666472781661</v>
      </c>
      <c r="AQ77" s="9" t="n">
        <f aca="false">'Quarterly Data'!AQ9/'Quarterly Data'!AQ51</f>
        <v>0.641815889423202</v>
      </c>
    </row>
    <row r="78" customFormat="false" ht="15" hidden="false" customHeight="true" outlineLevel="0" collapsed="false">
      <c r="A78" s="3" t="s">
        <v>180</v>
      </c>
      <c r="B78" s="9" t="n">
        <f aca="false">'Quarterly Data'!B17/'Quarterly Data'!B51</f>
        <v>0.000915647899372912</v>
      </c>
      <c r="C78" s="9" t="n">
        <f aca="false">'Quarterly Data'!C17/'Quarterly Data'!C51</f>
        <v>0.00108096789813252</v>
      </c>
      <c r="D78" s="9" t="n">
        <f aca="false">'Quarterly Data'!D17/'Quarterly Data'!D51</f>
        <v>0.00111409539899522</v>
      </c>
      <c r="E78" s="9" t="n">
        <f aca="false">'Quarterly Data'!E17/'Quarterly Data'!E51</f>
        <v>0.00111035458021264</v>
      </c>
      <c r="F78" s="9" t="n">
        <f aca="false">'Quarterly Data'!F17/'Quarterly Data'!F51</f>
        <v>0.000685361515119808</v>
      </c>
      <c r="G78" s="9" t="n">
        <f aca="false">'Quarterly Data'!G17/'Quarterly Data'!G51</f>
        <v>0.000574874834070218</v>
      </c>
      <c r="H78" s="9" t="n">
        <f aca="false">'Quarterly Data'!H17/'Quarterly Data'!H51</f>
        <v>0.000595385760357231</v>
      </c>
      <c r="I78" s="9" t="n">
        <f aca="false">'Quarterly Data'!I17/'Quarterly Data'!I51</f>
        <v>-0.000605578105219196</v>
      </c>
      <c r="J78" s="9" t="n">
        <f aca="false">'Quarterly Data'!J17/'Quarterly Data'!J51</f>
        <v>0.000556109634534147</v>
      </c>
      <c r="K78" s="9" t="n">
        <f aca="false">'Quarterly Data'!K17/'Quarterly Data'!K51</f>
        <v>0.000714615450820634</v>
      </c>
      <c r="L78" s="9" t="n">
        <f aca="false">'Quarterly Data'!L17/'Quarterly Data'!L51</f>
        <v>0.000729387002323619</v>
      </c>
      <c r="M78" s="9" t="n">
        <f aca="false">'Quarterly Data'!M17/'Quarterly Data'!M51</f>
        <v>0.00028883985261361</v>
      </c>
      <c r="N78" s="9" t="n">
        <f aca="false">'Quarterly Data'!N17/'Quarterly Data'!N51</f>
        <v>0.000617886516573897</v>
      </c>
      <c r="O78" s="9" t="n">
        <f aca="false">'Quarterly Data'!O17/'Quarterly Data'!O51</f>
        <v>0.000637129085978757</v>
      </c>
      <c r="P78" s="9" t="n">
        <f aca="false">'Quarterly Data'!P17/'Quarterly Data'!P51</f>
        <v>0.000684938588147719</v>
      </c>
      <c r="Q78" s="9" t="n">
        <f aca="false">'Quarterly Data'!Q17/'Quarterly Data'!Q51</f>
        <v>-0.00782656537765115</v>
      </c>
      <c r="R78" s="9" t="n">
        <f aca="false">'Quarterly Data'!R17/'Quarterly Data'!R51</f>
        <v>0.000136968954565072</v>
      </c>
      <c r="S78" s="9" t="n">
        <f aca="false">'Quarterly Data'!S17/'Quarterly Data'!S51</f>
        <v>0.000484565174015905</v>
      </c>
      <c r="T78" s="9" t="n">
        <f aca="false">'Quarterly Data'!T17/'Quarterly Data'!T51</f>
        <v>0.000679368964766162</v>
      </c>
      <c r="U78" s="9" t="n">
        <f aca="false">'Quarterly Data'!U17/'Quarterly Data'!U51</f>
        <v>0.00090730928358859</v>
      </c>
      <c r="V78" s="9" t="n">
        <f aca="false">'Quarterly Data'!V17/'Quarterly Data'!V51</f>
        <v>0.000395434667989951</v>
      </c>
      <c r="W78" s="9" t="n">
        <f aca="false">'Quarterly Data'!W17/'Quarterly Data'!W51</f>
        <v>0.000624000825125058</v>
      </c>
      <c r="X78" s="9" t="n">
        <f aca="false">'Quarterly Data'!X17/'Quarterly Data'!X51</f>
        <v>0.000731253894441956</v>
      </c>
      <c r="Y78" s="9" t="n">
        <f aca="false">'Quarterly Data'!Y17/'Quarterly Data'!Y51</f>
        <v>0.000606683804627249</v>
      </c>
      <c r="Z78" s="9" t="n">
        <f aca="false">'Quarterly Data'!Z17/'Quarterly Data'!Z51</f>
        <v>0.000723767285718686</v>
      </c>
      <c r="AA78" s="9" t="n">
        <f aca="false">'Quarterly Data'!AA17/'Quarterly Data'!AA51</f>
        <v>0.000747374557931801</v>
      </c>
      <c r="AB78" s="9" t="n">
        <f aca="false">'Quarterly Data'!AB17/'Quarterly Data'!AB51</f>
        <v>0.000390444387361932</v>
      </c>
      <c r="AC78" s="9" t="n">
        <f aca="false">'Quarterly Data'!AC17/'Quarterly Data'!AC51</f>
        <v>0.000448436238773078</v>
      </c>
      <c r="AD78" s="9" t="n">
        <f aca="false">'Quarterly Data'!AD17/'Quarterly Data'!AD51</f>
        <v>0.000762803841664448</v>
      </c>
      <c r="AE78" s="9" t="n">
        <f aca="false">'Quarterly Data'!AE17/'Quarterly Data'!AE51</f>
        <v>0.000858924248505191</v>
      </c>
      <c r="AF78" s="9" t="n">
        <f aca="false">'Quarterly Data'!AF17/'Quarterly Data'!AF51</f>
        <v>0.000659254735518754</v>
      </c>
      <c r="AG78" s="9" t="n">
        <f aca="false">'Quarterly Data'!AG17/'Quarterly Data'!AG51</f>
        <v>0.000655088321771195</v>
      </c>
      <c r="AH78" s="9" t="n">
        <f aca="false">'Quarterly Data'!AH17/'Quarterly Data'!AH51</f>
        <v>0.000778367527735744</v>
      </c>
      <c r="AI78" s="9" t="n">
        <f aca="false">'Quarterly Data'!AI17/'Quarterly Data'!AI51</f>
        <v>0.000847540085317328</v>
      </c>
      <c r="AJ78" s="9" t="n">
        <f aca="false">'Quarterly Data'!AJ17/'Quarterly Data'!AJ51</f>
        <v>0.000741638663413686</v>
      </c>
      <c r="AK78" s="9" t="n">
        <f aca="false">'Quarterly Data'!AK17/'Quarterly Data'!AK51</f>
        <v>0.000846125333912755</v>
      </c>
      <c r="AL78" s="9" t="n">
        <f aca="false">'Quarterly Data'!AL17/'Quarterly Data'!AL51</f>
        <v>0.00107879001684651</v>
      </c>
      <c r="AM78" s="9" t="n">
        <f aca="false">'Quarterly Data'!AM17/'Quarterly Data'!AM51</f>
        <v>0.00103959662629183</v>
      </c>
      <c r="AN78" s="9" t="n">
        <f aca="false">'Quarterly Data'!AN17/'Quarterly Data'!AN51</f>
        <v>0.00101031803277011</v>
      </c>
      <c r="AO78" s="9" t="n">
        <f aca="false">'Quarterly Data'!AO17/'Quarterly Data'!AO51</f>
        <v>0.000928622140821303</v>
      </c>
      <c r="AP78" s="9" t="n">
        <f aca="false">'Quarterly Data'!AP17/'Quarterly Data'!AP51</f>
        <v>0.00109579650383788</v>
      </c>
      <c r="AQ78" s="9" t="n">
        <f aca="false">'Quarterly Data'!AQ17/'Quarterly Data'!AQ51</f>
        <v>0.00107065265527069</v>
      </c>
    </row>
    <row r="79" customFormat="false" ht="15" hidden="false" customHeight="true" outlineLevel="0" collapsed="false">
      <c r="A79" s="3" t="s">
        <v>210</v>
      </c>
      <c r="B79" s="9" t="n">
        <f aca="false">'Quarterly Data'!B30/'Quarterly Data'!B51</f>
        <v>10.7888228168992</v>
      </c>
      <c r="C79" s="9" t="n">
        <f aca="false">'Quarterly Data'!C30/'Quarterly Data'!C51</f>
        <v>1.29233769123055</v>
      </c>
      <c r="D79" s="9" t="n">
        <f aca="false">'Quarterly Data'!D30/'Quarterly Data'!D51</f>
        <v>1.27038519979183</v>
      </c>
      <c r="E79" s="9" t="n">
        <f aca="false">'Quarterly Data'!E30/'Quarterly Data'!E51</f>
        <v>1.51567328340229</v>
      </c>
      <c r="F79" s="9" t="n">
        <f aca="false">'Quarterly Data'!F30/'Quarterly Data'!F51</f>
        <v>1.14491210630951</v>
      </c>
      <c r="G79" s="9" t="n">
        <f aca="false">'Quarterly Data'!G30/'Quarterly Data'!G51</f>
        <v>1.24796703354133</v>
      </c>
      <c r="H79" s="9" t="n">
        <f aca="false">'Quarterly Data'!H30/'Quarterly Data'!H51</f>
        <v>1.10128869681025</v>
      </c>
      <c r="I79" s="9" t="n">
        <f aca="false">'Quarterly Data'!I30/'Quarterly Data'!I51</f>
        <v>1.11725767087352</v>
      </c>
      <c r="J79" s="9" t="n">
        <f aca="false">'Quarterly Data'!J30/'Quarterly Data'!J51</f>
        <v>1.40163908745803</v>
      </c>
      <c r="K79" s="9" t="n">
        <f aca="false">'Quarterly Data'!K30/'Quarterly Data'!K51</f>
        <v>1.06372335514562</v>
      </c>
      <c r="L79" s="9" t="n">
        <f aca="false">'Quarterly Data'!L30/'Quarterly Data'!L51</f>
        <v>1.38906284190016</v>
      </c>
      <c r="M79" s="9" t="n">
        <f aca="false">'Quarterly Data'!M30/'Quarterly Data'!M51</f>
        <v>1.08904854591253</v>
      </c>
      <c r="N79" s="9" t="n">
        <f aca="false">'Quarterly Data'!N30/'Quarterly Data'!N51</f>
        <v>1.06646174295921</v>
      </c>
      <c r="O79" s="9" t="n">
        <f aca="false">'Quarterly Data'!O30/'Quarterly Data'!O51</f>
        <v>1.64359102528574</v>
      </c>
      <c r="P79" s="9" t="n">
        <f aca="false">'Quarterly Data'!P30/'Quarterly Data'!P51</f>
        <v>1.49499090194781</v>
      </c>
      <c r="Q79" s="9" t="n">
        <f aca="false">'Quarterly Data'!Q30/'Quarterly Data'!Q51</f>
        <v>1.59234184784434</v>
      </c>
      <c r="R79" s="9" t="n">
        <f aca="false">'Quarterly Data'!R30/'Quarterly Data'!R51</f>
        <v>1.63529819175137</v>
      </c>
      <c r="S79" s="9" t="n">
        <f aca="false">'Quarterly Data'!S30/'Quarterly Data'!S51</f>
        <v>1.45535392692135</v>
      </c>
      <c r="T79" s="9" t="n">
        <f aca="false">'Quarterly Data'!T30/'Quarterly Data'!T51</f>
        <v>0.983288042069016</v>
      </c>
      <c r="U79" s="9" t="n">
        <f aca="false">'Quarterly Data'!U30/'Quarterly Data'!U51</f>
        <v>1.51539574238638</v>
      </c>
      <c r="V79" s="9" t="n">
        <f aca="false">'Quarterly Data'!V30/'Quarterly Data'!V51</f>
        <v>0.852955163394639</v>
      </c>
      <c r="W79" s="9" t="n">
        <f aca="false">'Quarterly Data'!W30/'Quarterly Data'!W51</f>
        <v>1.54199886545305</v>
      </c>
      <c r="X79" s="9" t="n">
        <f aca="false">'Quarterly Data'!X30/'Quarterly Data'!X51</f>
        <v>1.88815935155288</v>
      </c>
      <c r="Y79" s="9" t="n">
        <f aca="false">'Quarterly Data'!Y30/'Quarterly Data'!Y51</f>
        <v>2.19989460154242</v>
      </c>
      <c r="Z79" s="9" t="n">
        <f aca="false">'Quarterly Data'!Z30/'Quarterly Data'!Z51</f>
        <v>0.972491710041373</v>
      </c>
      <c r="AA79" s="9" t="n">
        <f aca="false">'Quarterly Data'!AA30/'Quarterly Data'!AA51</f>
        <v>1.36322146685741</v>
      </c>
      <c r="AB79" s="9" t="n">
        <f aca="false">'Quarterly Data'!AB30/'Quarterly Data'!AB51</f>
        <v>1.60307731826355</v>
      </c>
      <c r="AC79" s="9" t="n">
        <f aca="false">'Quarterly Data'!AC30/'Quarterly Data'!AC51</f>
        <v>1.14783277172033</v>
      </c>
      <c r="AD79" s="9" t="n">
        <f aca="false">'Quarterly Data'!AD30/'Quarterly Data'!AD51</f>
        <v>1.29159328732619</v>
      </c>
      <c r="AE79" s="9" t="n">
        <f aca="false">'Quarterly Data'!AE30/'Quarterly Data'!AE51</f>
        <v>1.10985283253278</v>
      </c>
      <c r="AF79" s="9" t="n">
        <f aca="false">'Quarterly Data'!AF30/'Quarterly Data'!AF51</f>
        <v>1.22191587602945</v>
      </c>
      <c r="AG79" s="9" t="n">
        <f aca="false">'Quarterly Data'!AG30/'Quarterly Data'!AG51</f>
        <v>1.58629893010771</v>
      </c>
      <c r="AH79" s="9" t="n">
        <f aca="false">'Quarterly Data'!AH30/'Quarterly Data'!AH51</f>
        <v>1.5366639270178</v>
      </c>
      <c r="AI79" s="9" t="n">
        <f aca="false">'Quarterly Data'!AI30/'Quarterly Data'!AI51</f>
        <v>1.21889579097767</v>
      </c>
      <c r="AJ79" s="9" t="n">
        <f aca="false">'Quarterly Data'!AJ30/'Quarterly Data'!AJ51</f>
        <v>1.18003662160572</v>
      </c>
      <c r="AK79" s="9" t="n">
        <f aca="false">'Quarterly Data'!AK30/'Quarterly Data'!AK51</f>
        <v>1.99484911616969</v>
      </c>
      <c r="AL79" s="9" t="n">
        <f aca="false">'Quarterly Data'!AL30/'Quarterly Data'!AL51</f>
        <v>1.52417179858837</v>
      </c>
      <c r="AM79" s="9" t="n">
        <f aca="false">'Quarterly Data'!AM30/'Quarterly Data'!AM51</f>
        <v>1.3218483874758</v>
      </c>
      <c r="AN79" s="9" t="n">
        <f aca="false">'Quarterly Data'!AN30/'Quarterly Data'!AN51</f>
        <v>1.62209245816772</v>
      </c>
      <c r="AO79" s="9" t="n">
        <f aca="false">'Quarterly Data'!AO30/'Quarterly Data'!AO51</f>
        <v>1.88191836356714</v>
      </c>
      <c r="AP79" s="9" t="n">
        <f aca="false">'Quarterly Data'!AP30/'Quarterly Data'!AP51</f>
        <v>1.09198977949043</v>
      </c>
      <c r="AQ79" s="9" t="n">
        <f aca="false">'Quarterly Data'!AQ30/'Quarterly Data'!AQ51</f>
        <v>1.16999932270148</v>
      </c>
    </row>
    <row r="80" customFormat="false" ht="15" hidden="false" customHeight="true" outlineLevel="0" collapsed="false">
      <c r="A80" s="10" t="s">
        <v>211</v>
      </c>
    </row>
    <row r="81" customFormat="false" ht="15" hidden="false" customHeight="true" outlineLevel="0" collapsed="false"/>
    <row r="82" customFormat="false" ht="15" hidden="false" customHeight="true" outlineLevel="0" collapsed="false">
      <c r="A82" s="3" t="s">
        <v>212</v>
      </c>
      <c r="B82" s="9" t="n">
        <f aca="false">'Quarterly Data'!B35/'Quarterly Data'!B51</f>
        <v>1.04769217487305</v>
      </c>
      <c r="C82" s="9" t="n">
        <f aca="false">'Quarterly Data'!C35/'Quarterly Data'!C51</f>
        <v>1.14221663853009</v>
      </c>
      <c r="D82" s="9" t="n">
        <f aca="false">'Quarterly Data'!D35/'Quarterly Data'!D51</f>
        <v>1.03491878349151</v>
      </c>
      <c r="E82" s="9" t="n">
        <f aca="false">'Quarterly Data'!E35/'Quarterly Data'!E51</f>
        <v>1.06214581260148</v>
      </c>
      <c r="F82" s="9" t="n">
        <f aca="false">'Quarterly Data'!F35/'Quarterly Data'!F51</f>
        <v>1.04889086533431</v>
      </c>
      <c r="G82" s="9" t="n">
        <f aca="false">'Quarterly Data'!G35/'Quarterly Data'!G51</f>
        <v>1.01873308038841</v>
      </c>
      <c r="H82" s="9" t="n">
        <f aca="false">'Quarterly Data'!H35/'Quarterly Data'!H51</f>
        <v>1.0560393790231</v>
      </c>
      <c r="I82" s="9" t="n">
        <f aca="false">'Quarterly Data'!I35/'Quarterly Data'!I51</f>
        <v>1.08175043395414</v>
      </c>
      <c r="J82" s="9" t="n">
        <f aca="false">'Quarterly Data'!J35/'Quarterly Data'!J51</f>
        <v>1.03320992747077</v>
      </c>
      <c r="K82" s="9" t="n">
        <f aca="false">'Quarterly Data'!K35/'Quarterly Data'!K51</f>
        <v>1.06672004548501</v>
      </c>
      <c r="L82" s="9" t="n">
        <f aca="false">'Quarterly Data'!L35/'Quarterly Data'!L51</f>
        <v>1.09503652144919</v>
      </c>
      <c r="M82" s="9" t="n">
        <f aca="false">'Quarterly Data'!M35/'Quarterly Data'!M51</f>
        <v>1.09196817036867</v>
      </c>
      <c r="N82" s="9" t="n">
        <f aca="false">'Quarterly Data'!N35/'Quarterly Data'!N51</f>
        <v>1.06936684805184</v>
      </c>
      <c r="O82" s="9" t="n">
        <f aca="false">'Quarterly Data'!O35/'Quarterly Data'!O51</f>
        <v>1.10674502145778</v>
      </c>
      <c r="P82" s="9" t="n">
        <f aca="false">'Quarterly Data'!P35/'Quarterly Data'!P51</f>
        <v>1.16036092386585</v>
      </c>
      <c r="Q82" s="9" t="n">
        <f aca="false">'Quarterly Data'!Q35/'Quarterly Data'!Q51</f>
        <v>1.13478740413749</v>
      </c>
      <c r="R82" s="9" t="n">
        <f aca="false">'Quarterly Data'!R35/'Quarterly Data'!R51</f>
        <v>1.10065409136605</v>
      </c>
      <c r="S82" s="9" t="n">
        <f aca="false">'Quarterly Data'!S35/'Quarterly Data'!S51</f>
        <v>1.08436875668868</v>
      </c>
      <c r="T82" s="9" t="n">
        <f aca="false">'Quarterly Data'!T35/'Quarterly Data'!T51</f>
        <v>0.983606982460871</v>
      </c>
      <c r="U82" s="9" t="n">
        <f aca="false">'Quarterly Data'!U35/'Quarterly Data'!U51</f>
        <v>1.05104262798246</v>
      </c>
      <c r="V82" s="9" t="n">
        <f aca="false">'Quarterly Data'!V35/'Quarterly Data'!V51</f>
        <v>0.85589378573127</v>
      </c>
      <c r="W82" s="9" t="n">
        <f aca="false">'Quarterly Data'!W35/'Quarterly Data'!W51</f>
        <v>0.967611262957042</v>
      </c>
      <c r="X82" s="9" t="n">
        <f aca="false">'Quarterly Data'!X35/'Quarterly Data'!X51</f>
        <v>0.953977351727974</v>
      </c>
      <c r="Y82" s="9" t="n">
        <f aca="false">'Quarterly Data'!Y35/'Quarterly Data'!Y51</f>
        <v>0.953766066838046</v>
      </c>
      <c r="Z82" s="9" t="n">
        <f aca="false">'Quarterly Data'!Z35/'Quarterly Data'!Z51</f>
        <v>0.975594669787592</v>
      </c>
      <c r="AA82" s="9" t="n">
        <f aca="false">'Quarterly Data'!AA35/'Quarterly Data'!AA51</f>
        <v>1.08897609685563</v>
      </c>
      <c r="AB82" s="9" t="n">
        <f aca="false">'Quarterly Data'!AB35/'Quarterly Data'!AB51</f>
        <v>1.10106087849987</v>
      </c>
      <c r="AC82" s="9" t="n">
        <f aca="false">'Quarterly Data'!AC35/'Quarterly Data'!AC51</f>
        <v>1.15074632602596</v>
      </c>
      <c r="AD82" s="9" t="n">
        <f aca="false">'Quarterly Data'!AD35/'Quarterly Data'!AD51</f>
        <v>1.03794053201728</v>
      </c>
      <c r="AE82" s="9" t="n">
        <f aca="false">'Quarterly Data'!AE35/'Quarterly Data'!AE51</f>
        <v>1.11292808810109</v>
      </c>
      <c r="AF82" s="9" t="n">
        <f aca="false">'Quarterly Data'!AF35/'Quarterly Data'!AF51</f>
        <v>1.15600062348122</v>
      </c>
      <c r="AG82" s="9" t="n">
        <f aca="false">'Quarterly Data'!AG35/'Quarterly Data'!AG51</f>
        <v>1.19122693436578</v>
      </c>
      <c r="AH82" s="9" t="n">
        <f aca="false">'Quarterly Data'!AH35/'Quarterly Data'!AH51</f>
        <v>1.05768881173491</v>
      </c>
      <c r="AI82" s="9" t="n">
        <f aca="false">'Quarterly Data'!AI35/'Quarterly Data'!AI51</f>
        <v>1.11982065949373</v>
      </c>
      <c r="AJ82" s="9" t="n">
        <f aca="false">'Quarterly Data'!AJ35/'Quarterly Data'!AJ51</f>
        <v>1.18152757105666</v>
      </c>
      <c r="AK82" s="9" t="n">
        <f aca="false">'Quarterly Data'!AK35/'Quarterly Data'!AK51</f>
        <v>1.18292411712829</v>
      </c>
      <c r="AL82" s="9" t="n">
        <f aca="false">'Quarterly Data'!AL35/'Quarterly Data'!AL51</f>
        <v>1.13313853760043</v>
      </c>
      <c r="AM82" s="9" t="n">
        <f aca="false">'Quarterly Data'!AM35/'Quarterly Data'!AM51</f>
        <v>1.17548493223465</v>
      </c>
      <c r="AN82" s="9" t="n">
        <f aca="false">'Quarterly Data'!AN35/'Quarterly Data'!AN51</f>
        <v>1.26008655484109</v>
      </c>
      <c r="AO82" s="9" t="n">
        <f aca="false">'Quarterly Data'!AO35/'Quarterly Data'!AO51</f>
        <v>1.18027616862338</v>
      </c>
      <c r="AP82" s="9" t="n">
        <f aca="false">'Quarterly Data'!AP35/'Quarterly Data'!AP51</f>
        <v>1.09506424171921</v>
      </c>
      <c r="AQ82" s="9" t="n">
        <f aca="false">'Quarterly Data'!AQ35/'Quarterly Data'!AQ51</f>
        <v>1.21662090560022</v>
      </c>
    </row>
    <row r="83" customFormat="false" ht="15" hidden="false" customHeight="true" outlineLevel="0" collapsed="false">
      <c r="A83" s="3" t="s">
        <v>213</v>
      </c>
      <c r="B83" s="13" t="n">
        <f aca="false">B82*4/B10</f>
        <v>0.0428919870241332</v>
      </c>
      <c r="C83" s="13" t="n">
        <f aca="false">C82*4/C10</f>
        <v>0.0500093782948471</v>
      </c>
      <c r="D83" s="13" t="n">
        <f aca="false">D82*4/D10</f>
        <v>0.0477050257343984</v>
      </c>
      <c r="E83" s="13" t="n">
        <f aca="false">E82*4/E10</f>
        <v>0.0482367292677953</v>
      </c>
      <c r="F83" s="13" t="n">
        <f aca="false">F82*4/F10</f>
        <v>0.0489232214603667</v>
      </c>
      <c r="G83" s="13" t="n">
        <f aca="false">G82*4/G10</f>
        <v>0.0455561749042593</v>
      </c>
      <c r="H83" s="13" t="n">
        <f aca="false">H82*4/H10</f>
        <v>0.0471379467971422</v>
      </c>
      <c r="I83" s="13" t="n">
        <f aca="false">I82*4/I10</f>
        <v>0.0495481872088141</v>
      </c>
      <c r="J83" s="13" t="n">
        <f aca="false">J82*4/J10</f>
        <v>0.0489834270988426</v>
      </c>
      <c r="K83" s="13" t="n">
        <f aca="false">K82*4/K10</f>
        <v>0.0491945941759854</v>
      </c>
      <c r="L83" s="13" t="n">
        <f aca="false">L82*4/L10</f>
        <v>0.0489783431601295</v>
      </c>
      <c r="M83" s="13" t="n">
        <f aca="false">M82*4/M10</f>
        <v>0.0490155178830404</v>
      </c>
      <c r="N83" s="13" t="n">
        <f aca="false">N82*4/N10</f>
        <v>0.0433327331661695</v>
      </c>
      <c r="O83" s="13" t="n">
        <f aca="false">O82*4/O10</f>
        <v>0.0443802540305961</v>
      </c>
      <c r="P83" s="13" t="n">
        <f aca="false">P82*4/P10</f>
        <v>0.0423073193155218</v>
      </c>
      <c r="Q83" s="13" t="n">
        <f aca="false">Q82*4/Q10</f>
        <v>0.0434514549665385</v>
      </c>
      <c r="R83" s="13" t="n">
        <f aca="false">R82*4/R10</f>
        <v>0.0523068607856821</v>
      </c>
      <c r="S83" s="13" t="n">
        <f aca="false">S82*4/S10</f>
        <v>0.0537282906695141</v>
      </c>
      <c r="T83" s="13" t="n">
        <f aca="false">T82*4/T10</f>
        <v>0.0537687825008196</v>
      </c>
      <c r="U83" s="13" t="n">
        <f aca="false">U82*4/U10</f>
        <v>0.0524158848469837</v>
      </c>
      <c r="V83" s="13" t="n">
        <f aca="false">V82*4/V10</f>
        <v>0.0370126724770756</v>
      </c>
      <c r="W83" s="13" t="n">
        <f aca="false">W82*4/W10</f>
        <v>0.039333705184377</v>
      </c>
      <c r="X83" s="13" t="n">
        <f aca="false">X82*4/X10</f>
        <v>0.0374054021967309</v>
      </c>
      <c r="Y83" s="13" t="n">
        <f aca="false">Y82*4/Y10</f>
        <v>0.0340374505409735</v>
      </c>
      <c r="Z83" s="13" t="n">
        <f aca="false">Z82*4/Z10</f>
        <v>0.0351561279012878</v>
      </c>
      <c r="AA83" s="13" t="n">
        <f aca="false">AA82*4/AA10</f>
        <v>0.0469381814680294</v>
      </c>
      <c r="AB83" s="13" t="n">
        <f aca="false">AB82*4/AB10</f>
        <v>0.0508627813325879</v>
      </c>
      <c r="AC83" s="13" t="n">
        <f aca="false">AC82*4/AC10</f>
        <v>0.0589417521600734</v>
      </c>
      <c r="AD83" s="13" t="n">
        <f aca="false">AD82*4/AD10</f>
        <v>0.0527030503468969</v>
      </c>
      <c r="AE83" s="13" t="n">
        <f aca="false">AE82*4/AE10</f>
        <v>0.0523244353564393</v>
      </c>
      <c r="AF83" s="13" t="n">
        <f aca="false">AF82*4/AF10</f>
        <v>0.0593494819337414</v>
      </c>
      <c r="AG83" s="13" t="n">
        <f aca="false">AG82*4/AG10</f>
        <v>0.0594402834371268</v>
      </c>
      <c r="AH83" s="13" t="n">
        <f aca="false">AH82*4/AH10</f>
        <v>0.0518420588301636</v>
      </c>
      <c r="AI83" s="13" t="n">
        <f aca="false">AI82*4/AI10</f>
        <v>0.051074835560065</v>
      </c>
      <c r="AJ83" s="13" t="n">
        <f aca="false">AJ82*4/AJ10</f>
        <v>0.0492796549843195</v>
      </c>
      <c r="AK83" s="13" t="n">
        <f aca="false">AK82*4/AK10</f>
        <v>0.0511122597504358</v>
      </c>
      <c r="AL83" s="13" t="n">
        <f aca="false">AL82*4/AL10</f>
        <v>0.0494476647359682</v>
      </c>
      <c r="AM83" s="13" t="n">
        <f aca="false">AM82*4/AM10</f>
        <v>0.0528824489193741</v>
      </c>
      <c r="AN83" s="13" t="n">
        <f aca="false">AN82*4/AN10</f>
        <v>0.05834110619454</v>
      </c>
      <c r="AO83" s="13" t="n">
        <f aca="false">AO82*4/AO10</f>
        <v>0.056069332606397</v>
      </c>
      <c r="AP83" s="13" t="n">
        <f aca="false">AP82*4/AP10</f>
        <v>0.0541359787688005</v>
      </c>
      <c r="AQ83" s="13" t="n">
        <f aca="false">AQ82*4/AQ10</f>
        <v>0.0543856719161821</v>
      </c>
    </row>
    <row r="84" customFormat="false" ht="15" hidden="false" customHeight="true" outlineLevel="0" collapsed="false">
      <c r="A84" s="14" t="s">
        <v>184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customFormat="false" ht="15" hidden="false" customHeight="true" outlineLevel="0" collapsed="false"/>
    <row r="86" customFormat="false" ht="15" hidden="false" customHeight="true" outlineLevel="0" collapsed="false">
      <c r="A86" s="12" t="s">
        <v>214</v>
      </c>
    </row>
    <row r="87" customFormat="false" ht="15" hidden="false" customHeight="true" outlineLevel="0" collapsed="false">
      <c r="A87" s="3" t="s">
        <v>215</v>
      </c>
      <c r="B87" s="9" t="n">
        <f aca="false">'Quarterly Data'!B60/'Quarterly Data'!B54</f>
        <v>22.5771120462914</v>
      </c>
      <c r="C87" s="9" t="n">
        <f aca="false">'Quarterly Data'!C60/'Quarterly Data'!C54</f>
        <v>22.3821563254422</v>
      </c>
      <c r="D87" s="9" t="n">
        <f aca="false">'Quarterly Data'!D60/'Quarterly Data'!D54</f>
        <v>22.3484675966709</v>
      </c>
      <c r="E87" s="9" t="n">
        <f aca="false">'Quarterly Data'!E60/'Quarterly Data'!E54</f>
        <v>23.6197867525894</v>
      </c>
      <c r="F87" s="9" t="n">
        <f aca="false">'Quarterly Data'!F60/'Quarterly Data'!F54</f>
        <v>23.4402625757743</v>
      </c>
      <c r="G87" s="9" t="n">
        <f aca="false">'Quarterly Data'!G60/'Quarterly Data'!G54</f>
        <v>23.520699524058</v>
      </c>
      <c r="H87" s="9" t="n">
        <f aca="false">'Quarterly Data'!H60/'Quarterly Data'!H54</f>
        <v>23.5848973589798</v>
      </c>
      <c r="I87" s="9" t="n">
        <f aca="false">'Quarterly Data'!I60/'Quarterly Data'!I54</f>
        <v>23.4615171850489</v>
      </c>
      <c r="J87" s="9" t="n">
        <f aca="false">'Quarterly Data'!J60/'Quarterly Data'!J54</f>
        <v>22.6546732663942</v>
      </c>
      <c r="K87" s="9" t="n">
        <f aca="false">'Quarterly Data'!K60/'Quarterly Data'!K54</f>
        <v>22.9472223530089</v>
      </c>
      <c r="L87" s="9" t="n">
        <f aca="false">'Quarterly Data'!L60/'Quarterly Data'!L54</f>
        <v>23.0727813760842</v>
      </c>
      <c r="M87" s="9" t="n">
        <f aca="false">'Quarterly Data'!M60/'Quarterly Data'!M54</f>
        <v>23.0047794338249</v>
      </c>
      <c r="N87" s="9" t="n">
        <f aca="false">'Quarterly Data'!N60/'Quarterly Data'!N54</f>
        <v>23.2951493209842</v>
      </c>
      <c r="O87" s="9" t="n">
        <f aca="false">'Quarterly Data'!O60/'Quarterly Data'!O54</f>
        <v>23.734212842672</v>
      </c>
      <c r="P87" s="9" t="n">
        <f aca="false">'Quarterly Data'!P60/'Quarterly Data'!P54</f>
        <v>23.3510063864574</v>
      </c>
      <c r="Q87" s="9" t="n">
        <f aca="false">'Quarterly Data'!Q60/'Quarterly Data'!Q54</f>
        <v>23.448117378282</v>
      </c>
      <c r="R87" s="9" t="n">
        <f aca="false">'Quarterly Data'!R60/'Quarterly Data'!R54</f>
        <v>22.3624325192469</v>
      </c>
      <c r="S87" s="9" t="n">
        <f aca="false">'Quarterly Data'!S60/'Quarterly Data'!S54</f>
        <v>21.8132580829809</v>
      </c>
      <c r="T87" s="9" t="n">
        <f aca="false">'Quarterly Data'!T60/'Quarterly Data'!T54</f>
        <v>21.746538622908</v>
      </c>
      <c r="U87" s="9" t="n">
        <f aca="false">'Quarterly Data'!U60/'Quarterly Data'!U54</f>
        <v>20.83140667081</v>
      </c>
      <c r="V87" s="9" t="n">
        <f aca="false">'Quarterly Data'!V60/'Quarterly Data'!V54</f>
        <v>20.7710368622877</v>
      </c>
      <c r="W87" s="9" t="n">
        <f aca="false">'Quarterly Data'!W60/'Quarterly Data'!W54</f>
        <v>21.303955145452</v>
      </c>
      <c r="X87" s="9" t="n">
        <f aca="false">'Quarterly Data'!X60/'Quarterly Data'!X54</f>
        <v>20.9988112895808</v>
      </c>
      <c r="Y87" s="9" t="n">
        <f aca="false">'Quarterly Data'!Y60/'Quarterly Data'!Y54</f>
        <v>21.4882768301859</v>
      </c>
      <c r="Z87" s="9" t="n">
        <f aca="false">'Quarterly Data'!Z60/'Quarterly Data'!Z54</f>
        <v>20.9855058673463</v>
      </c>
      <c r="AA87" s="9" t="n">
        <f aca="false">'Quarterly Data'!AA60/'Quarterly Data'!AA54</f>
        <v>20.485033511668</v>
      </c>
      <c r="AB87" s="9" t="n">
        <f aca="false">'Quarterly Data'!AB60/'Quarterly Data'!AB54</f>
        <v>19.2748615731053</v>
      </c>
      <c r="AC87" s="9" t="n">
        <f aca="false">'Quarterly Data'!AC60/'Quarterly Data'!AC54</f>
        <v>18.9984188712071</v>
      </c>
      <c r="AD87" s="9" t="n">
        <f aca="false">'Quarterly Data'!AD60/'Quarterly Data'!AD54</f>
        <v>18.681260767774</v>
      </c>
      <c r="AE87" s="9" t="n">
        <f aca="false">'Quarterly Data'!AE60/'Quarterly Data'!AE54</f>
        <v>19.0137967024978</v>
      </c>
      <c r="AF87" s="9" t="n">
        <f aca="false">'Quarterly Data'!AF60/'Quarterly Data'!AF54</f>
        <v>19.1061874706582</v>
      </c>
      <c r="AG87" s="9" t="n">
        <f aca="false">'Quarterly Data'!AG60/'Quarterly Data'!AG54</f>
        <v>18.9075613751641</v>
      </c>
      <c r="AH87" s="9" t="n">
        <f aca="false">'Quarterly Data'!AH60/'Quarterly Data'!AH54</f>
        <v>18.4546385340169</v>
      </c>
      <c r="AI87" s="9" t="n">
        <f aca="false">'Quarterly Data'!AI60/'Quarterly Data'!AI54</f>
        <v>18.3164803161092</v>
      </c>
      <c r="AJ87" s="9" t="n">
        <f aca="false">'Quarterly Data'!AJ60/'Quarterly Data'!AJ54</f>
        <v>21.3999994883838</v>
      </c>
      <c r="AK87" s="9" t="n">
        <f aca="false">'Quarterly Data'!AK60/'Quarterly Data'!AK54</f>
        <v>20.7707170239809</v>
      </c>
      <c r="AL87" s="9" t="n">
        <f aca="false">'Quarterly Data'!AL60/'Quarterly Data'!AL54</f>
        <v>20.039853004854</v>
      </c>
      <c r="AM87" s="9" t="n">
        <f aca="false">'Quarterly Data'!AM60/'Quarterly Data'!AM54</f>
        <v>21.3792392424184</v>
      </c>
      <c r="AN87" s="9" t="n">
        <f aca="false">'Quarterly Data'!AN60/'Quarterly Data'!AN54</f>
        <v>21.6204558973788</v>
      </c>
      <c r="AO87" s="9" t="n">
        <f aca="false">'Quarterly Data'!AO60/'Quarterly Data'!AO54</f>
        <v>21.1168795093976</v>
      </c>
      <c r="AP87" s="9" t="n">
        <f aca="false">'Quarterly Data'!AP60/'Quarterly Data'!AP54</f>
        <v>21.7174484412533</v>
      </c>
      <c r="AQ87" s="9" t="n">
        <f aca="false">'Quarterly Data'!AQ60/'Quarterly Data'!AQ54</f>
        <v>21.5063304110816</v>
      </c>
    </row>
    <row r="88" customFormat="false" ht="15" hidden="false" customHeight="true" outlineLevel="0" collapsed="false">
      <c r="A88" s="3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</row>
    <row r="89" customFormat="false" ht="15" hidden="false" customHeight="true" outlineLevel="0" collapsed="false">
      <c r="A89" s="3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</row>
    <row r="91" customFormat="false" ht="15" hidden="false" customHeight="true" outlineLevel="0" collapsed="false">
      <c r="A91" s="12" t="s">
        <v>216</v>
      </c>
    </row>
    <row r="92" customFormat="false" ht="15" hidden="false" customHeight="true" outlineLevel="0" collapsed="false">
      <c r="A92" s="3" t="s">
        <v>217</v>
      </c>
      <c r="B92" s="9" t="n">
        <f aca="false">'Quarterly Data'!B76</f>
        <v>0.50375</v>
      </c>
      <c r="C92" s="9" t="n">
        <f aca="false">'Quarterly Data'!C76</f>
        <v>0.50375</v>
      </c>
      <c r="D92" s="9" t="n">
        <f aca="false">'Quarterly Data'!D76</f>
        <v>0.50375</v>
      </c>
      <c r="E92" s="9" t="n">
        <f aca="false">'Quarterly Data'!E76</f>
        <v>0.50375</v>
      </c>
      <c r="F92" s="9" t="n">
        <f aca="false">'Quarterly Data'!F76</f>
        <v>0.50375</v>
      </c>
      <c r="G92" s="9" t="n">
        <f aca="false">'Quarterly Data'!G76</f>
        <v>0.50375</v>
      </c>
      <c r="H92" s="9" t="n">
        <f aca="false">'Quarterly Data'!H76</f>
        <v>0.50375</v>
      </c>
      <c r="I92" s="9" t="n">
        <f aca="false">'Quarterly Data'!I76</f>
        <v>0.50375</v>
      </c>
      <c r="J92" s="9" t="n">
        <f aca="false">'Quarterly Data'!J76</f>
        <v>0.54</v>
      </c>
      <c r="K92" s="9" t="n">
        <f aca="false">'Quarterly Data'!K76</f>
        <v>0.54</v>
      </c>
      <c r="L92" s="9" t="n">
        <f aca="false">'Quarterly Data'!L76</f>
        <v>0.54</v>
      </c>
      <c r="M92" s="9" t="n">
        <f aca="false">'Quarterly Data'!M76</f>
        <v>0.54</v>
      </c>
      <c r="N92" s="9" t="n">
        <f aca="false">'Quarterly Data'!N76</f>
        <v>0.5675</v>
      </c>
      <c r="O92" s="9" t="n">
        <f aca="false">'Quarterly Data'!O76</f>
        <v>0.5675</v>
      </c>
      <c r="P92" s="9" t="n">
        <f aca="false">'Quarterly Data'!P76</f>
        <v>0.5675</v>
      </c>
      <c r="Q92" s="9" t="n">
        <f aca="false">'Quarterly Data'!Q76</f>
        <v>0.5675</v>
      </c>
      <c r="R92" s="9" t="n">
        <f aca="false">'Quarterly Data'!R76</f>
        <v>0.6025</v>
      </c>
      <c r="S92" s="9" t="n">
        <f aca="false">'Quarterly Data'!S76</f>
        <v>0.6025</v>
      </c>
      <c r="T92" s="9" t="n">
        <f aca="false">'Quarterly Data'!T76</f>
        <v>0.6025</v>
      </c>
      <c r="U92" s="9" t="n">
        <f aca="false">'Quarterly Data'!U76</f>
        <v>0.6025</v>
      </c>
      <c r="V92" s="9" t="n">
        <f aca="false">'Quarterly Data'!V76</f>
        <v>0.6025</v>
      </c>
      <c r="W92" s="9" t="n">
        <f aca="false">'Quarterly Data'!W76</f>
        <v>0.6025</v>
      </c>
      <c r="X92" s="9" t="n">
        <f aca="false">'Quarterly Data'!X76</f>
        <v>0.6025</v>
      </c>
      <c r="Y92" s="9" t="n">
        <f aca="false">'Quarterly Data'!Y76</f>
        <v>0.6025</v>
      </c>
      <c r="Z92" s="9" t="n">
        <f aca="false">'Quarterly Data'!Z76</f>
        <v>0.625</v>
      </c>
      <c r="AA92" s="9" t="n">
        <f aca="false">'Quarterly Data'!AA76</f>
        <v>0.625</v>
      </c>
      <c r="AB92" s="9" t="n">
        <f aca="false">'Quarterly Data'!AB76</f>
        <v>0.625</v>
      </c>
      <c r="AC92" s="9" t="n">
        <f aca="false">'Quarterly Data'!AC76</f>
        <v>0.625</v>
      </c>
      <c r="AD92" s="9" t="n">
        <f aca="false">'Quarterly Data'!AD76</f>
        <v>0.6625</v>
      </c>
      <c r="AE92" s="9" t="n">
        <f aca="false">'Quarterly Data'!AE76</f>
        <v>0.6625</v>
      </c>
      <c r="AF92" s="9" t="n">
        <f aca="false">'Quarterly Data'!AF76</f>
        <v>0.6625</v>
      </c>
      <c r="AG92" s="9" t="n">
        <f aca="false">'Quarterly Data'!AG76</f>
        <v>0.6625</v>
      </c>
      <c r="AH92" s="9" t="n">
        <f aca="false">'Quarterly Data'!AH76</f>
        <v>0.675</v>
      </c>
      <c r="AI92" s="9" t="n">
        <f aca="false">'Quarterly Data'!AI76</f>
        <v>0.675</v>
      </c>
      <c r="AJ92" s="9" t="n">
        <f aca="false">'Quarterly Data'!AJ76</f>
        <v>0.675</v>
      </c>
      <c r="AK92" s="9" t="n">
        <f aca="false">'Quarterly Data'!AK76</f>
        <v>0.675</v>
      </c>
      <c r="AL92" s="9" t="n">
        <f aca="false">'Quarterly Data'!AL76</f>
        <v>0.6925</v>
      </c>
      <c r="AM92" s="9" t="n">
        <f aca="false">'Quarterly Data'!AM76</f>
        <v>0.6925</v>
      </c>
      <c r="AN92" s="9" t="n">
        <f aca="false">'Quarterly Data'!AN76</f>
        <v>0.6925</v>
      </c>
      <c r="AO92" s="9" t="n">
        <f aca="false">'Quarterly Data'!AO76</f>
        <v>0.6925</v>
      </c>
      <c r="AP92" s="9" t="n">
        <f aca="false">'Quarterly Data'!AP76</f>
        <v>0.7025</v>
      </c>
      <c r="AQ92" s="9" t="n">
        <f aca="false">'Quarterly Data'!AQ76</f>
        <v>0.7025</v>
      </c>
    </row>
    <row r="93" customFormat="false" ht="15" hidden="false" customHeight="true" outlineLevel="0" collapsed="false">
      <c r="A93" s="3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</row>
    <row r="94" customFormat="false" ht="15" hidden="false" customHeight="true" outlineLevel="0" collapsed="false">
      <c r="A94" s="3" t="s">
        <v>218</v>
      </c>
      <c r="B94" s="13" t="n">
        <f aca="false">B92*4/B6</f>
        <v>0.0268559242969479</v>
      </c>
      <c r="C94" s="13" t="n">
        <f aca="false">C92*4/C6</f>
        <v>0.029253774680604</v>
      </c>
      <c r="D94" s="13" t="n">
        <f aca="false">D92*4/D6</f>
        <v>0.0313228664697653</v>
      </c>
      <c r="E94" s="13" t="n">
        <f aca="false">E92*4/E6</f>
        <v>0.031308266003729</v>
      </c>
      <c r="F94" s="13" t="n">
        <f aca="false">F92*4/F6</f>
        <v>0.0323850851816136</v>
      </c>
      <c r="G94" s="13" t="n">
        <f aca="false">G92*4/G6</f>
        <v>0.0306091447668236</v>
      </c>
      <c r="H94" s="13" t="n">
        <f aca="false">H92*4/H6</f>
        <v>0.0305627180342788</v>
      </c>
      <c r="I94" s="13" t="n">
        <f aca="false">I92*4/I6</f>
        <v>0.0315979300611573</v>
      </c>
      <c r="J94" s="13" t="n">
        <f aca="false">J92*4/J6</f>
        <v>0.0350535540408958</v>
      </c>
      <c r="K94" s="13" t="n">
        <f aca="false">K92*4/K6</f>
        <v>0.0339142722562412</v>
      </c>
      <c r="L94" s="13" t="n">
        <f aca="false">L92*4/L6</f>
        <v>0.0325988530033203</v>
      </c>
      <c r="M94" s="13" t="n">
        <f aca="false">M92*4/M6</f>
        <v>0.0327223148007878</v>
      </c>
      <c r="N94" s="13" t="n">
        <f aca="false">N92*4/N6</f>
        <v>0.0301380775358471</v>
      </c>
      <c r="O94" s="13" t="n">
        <f aca="false">O92*4/O6</f>
        <v>0.029899894625922</v>
      </c>
      <c r="P94" s="13" t="n">
        <f aca="false">P92*4/P6</f>
        <v>0.0263157894736842</v>
      </c>
      <c r="Q94" s="13" t="n">
        <f aca="false">Q92*4/Q6</f>
        <v>0.0280523974295601</v>
      </c>
      <c r="R94" s="13" t="n">
        <f aca="false">R92*4/R6</f>
        <v>0.0390536379841193</v>
      </c>
      <c r="S94" s="13" t="n">
        <f aca="false">S92*4/S6</f>
        <v>0.0409724583475009</v>
      </c>
      <c r="T94" s="13" t="n">
        <f aca="false">T92*4/T6</f>
        <v>0.046951100720826</v>
      </c>
      <c r="U94" s="13" t="n">
        <f aca="false">U92*4/U6</f>
        <v>0.0406545209176788</v>
      </c>
      <c r="V94" s="13" t="n">
        <f aca="false">V92*4/V6</f>
        <v>0.0336451207594583</v>
      </c>
      <c r="W94" s="13" t="n">
        <f aca="false">W92*4/W6</f>
        <v>0.0312987012987013</v>
      </c>
      <c r="X94" s="13" t="n">
        <f aca="false">X92*4/X6</f>
        <v>0.0297825012357884</v>
      </c>
      <c r="Y94" s="13" t="n">
        <f aca="false">Y92*4/Y6</f>
        <v>0.0266298342541437</v>
      </c>
      <c r="Z94" s="13" t="n">
        <f aca="false">Z92*4/Z6</f>
        <v>0.0278024911032028</v>
      </c>
      <c r="AA94" s="13" t="n">
        <f aca="false">AA92*4/AA6</f>
        <v>0.034616449736915</v>
      </c>
      <c r="AB94" s="13" t="n">
        <f aca="false">AB92*4/AB6</f>
        <v>0.0371913121094912</v>
      </c>
      <c r="AC94" s="13" t="n">
        <f aca="false">AC92*4/AC6</f>
        <v>0.0423728813559322</v>
      </c>
      <c r="AD94" s="13" t="n">
        <f aca="false">AD92*4/AD6</f>
        <v>0.0441666666666667</v>
      </c>
      <c r="AE94" s="13" t="n">
        <f aca="false">AE92*4/AE6</f>
        <v>0.0401697741397605</v>
      </c>
      <c r="AF94" s="13" t="n">
        <f aca="false">AF92*4/AF6</f>
        <v>0.0451371146312383</v>
      </c>
      <c r="AG94" s="13" t="n">
        <f aca="false">AG92*4/AG6</f>
        <v>0.0433289731850883</v>
      </c>
      <c r="AH94" s="13" t="n">
        <f aca="false">AH92*4/AH6</f>
        <v>0.0427824433528759</v>
      </c>
      <c r="AI94" s="13" t="n">
        <f aca="false">AI92*4/AI6</f>
        <v>0.0389385635996539</v>
      </c>
      <c r="AJ94" s="13" t="n">
        <f aca="false">AJ92*4/AJ6</f>
        <v>0.0362610797743755</v>
      </c>
      <c r="AK94" s="13" t="n">
        <f aca="false">AK92*4/AK6</f>
        <v>0.0376254180602007</v>
      </c>
      <c r="AL94" s="13" t="n">
        <f aca="false">AL92*4/AL6</f>
        <v>0.0386979603241129</v>
      </c>
      <c r="AM94" s="13" t="n">
        <f aca="false">AM92*4/AM6</f>
        <v>0.0410431174988887</v>
      </c>
      <c r="AN94" s="13" t="n">
        <f aca="false">AN92*4/AN6</f>
        <v>0.042793140738452</v>
      </c>
      <c r="AO94" s="13" t="n">
        <f aca="false">AO92*4/AO6</f>
        <v>0.0439403553299492</v>
      </c>
      <c r="AP94" s="13" t="n">
        <f aca="false">AP92*4/AP6</f>
        <v>0.0475063398140321</v>
      </c>
      <c r="AQ94" s="13" t="n">
        <f aca="false">AQ92*4/AQ6</f>
        <v>0.0413661121742971</v>
      </c>
    </row>
    <row r="95" customFormat="false" ht="15" hidden="false" customHeight="true" outlineLevel="0" collapsed="false">
      <c r="A95" s="14" t="s">
        <v>184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72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219</v>
      </c>
    </row>
    <row r="2" customFormat="false" ht="15" hidden="false" customHeight="true" outlineLevel="0" collapsed="false">
      <c r="A2" s="10" t="s">
        <v>220</v>
      </c>
    </row>
    <row r="3" customFormat="false" ht="15" hidden="false" customHeight="true" outlineLevel="0" collapsed="false">
      <c r="A3" s="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customFormat="false" ht="15" hidden="false" customHeight="true" outlineLevel="0" collapsed="false">
      <c r="B4" s="11" t="s">
        <v>120</v>
      </c>
      <c r="C4" s="11" t="s">
        <v>121</v>
      </c>
      <c r="D4" s="11" t="s">
        <v>122</v>
      </c>
      <c r="E4" s="11" t="s">
        <v>123</v>
      </c>
      <c r="F4" s="11" t="s">
        <v>124</v>
      </c>
      <c r="G4" s="11" t="s">
        <v>125</v>
      </c>
      <c r="H4" s="11" t="s">
        <v>126</v>
      </c>
      <c r="I4" s="11" t="s">
        <v>127</v>
      </c>
      <c r="J4" s="11" t="s">
        <v>128</v>
      </c>
      <c r="K4" s="11" t="s">
        <v>129</v>
      </c>
      <c r="L4" s="11" t="s">
        <v>130</v>
      </c>
      <c r="M4" s="11" t="s">
        <v>131</v>
      </c>
      <c r="N4" s="11" t="s">
        <v>132</v>
      </c>
      <c r="O4" s="11" t="s">
        <v>133</v>
      </c>
      <c r="P4" s="11" t="s">
        <v>134</v>
      </c>
      <c r="Q4" s="11" t="s">
        <v>135</v>
      </c>
      <c r="R4" s="11" t="s">
        <v>136</v>
      </c>
      <c r="S4" s="11" t="s">
        <v>137</v>
      </c>
      <c r="T4" s="11" t="s">
        <v>138</v>
      </c>
      <c r="U4" s="11" t="s">
        <v>139</v>
      </c>
      <c r="V4" s="11" t="s">
        <v>140</v>
      </c>
      <c r="W4" s="11" t="s">
        <v>141</v>
      </c>
      <c r="X4" s="11" t="s">
        <v>142</v>
      </c>
      <c r="Y4" s="11" t="s">
        <v>143</v>
      </c>
      <c r="Z4" s="11" t="s">
        <v>144</v>
      </c>
      <c r="AA4" s="11" t="s">
        <v>145</v>
      </c>
      <c r="AB4" s="11" t="s">
        <v>146</v>
      </c>
      <c r="AC4" s="11" t="s">
        <v>147</v>
      </c>
      <c r="AD4" s="11" t="s">
        <v>148</v>
      </c>
      <c r="AE4" s="11" t="s">
        <v>149</v>
      </c>
      <c r="AF4" s="11" t="s">
        <v>150</v>
      </c>
      <c r="AG4" s="11" t="s">
        <v>151</v>
      </c>
      <c r="AH4" s="11" t="s">
        <v>152</v>
      </c>
      <c r="AI4" s="11" t="s">
        <v>153</v>
      </c>
      <c r="AJ4" s="11" t="s">
        <v>154</v>
      </c>
      <c r="AK4" s="11" t="s">
        <v>155</v>
      </c>
      <c r="AL4" s="11" t="s">
        <v>156</v>
      </c>
      <c r="AM4" s="11" t="s">
        <v>157</v>
      </c>
      <c r="AN4" s="11" t="s">
        <v>158</v>
      </c>
      <c r="AO4" s="11" t="s">
        <v>159</v>
      </c>
      <c r="AP4" s="11" t="s">
        <v>160</v>
      </c>
      <c r="AQ4" s="11" t="s">
        <v>161</v>
      </c>
    </row>
    <row r="5" customFormat="false" ht="15" hidden="false" customHeight="true" outlineLevel="0" collapsed="false">
      <c r="A5" s="12" t="s">
        <v>162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customFormat="false" ht="15" hidden="false" customHeight="true" outlineLevel="0" collapsed="false">
      <c r="A6" s="3" t="s">
        <v>163</v>
      </c>
      <c r="B6" s="9" t="n">
        <f aca="false">'Quarterly Data'!B55</f>
        <v>75.03</v>
      </c>
      <c r="C6" s="9" t="n">
        <f aca="false">'Quarterly Data'!C55</f>
        <v>68.88</v>
      </c>
      <c r="D6" s="9" t="n">
        <f aca="false">'Quarterly Data'!D55</f>
        <v>64.33</v>
      </c>
      <c r="E6" s="9" t="n">
        <f aca="false">'Quarterly Data'!E55</f>
        <v>64.36</v>
      </c>
      <c r="F6" s="9" t="n">
        <f aca="false">'Quarterly Data'!F55</f>
        <v>62.22</v>
      </c>
      <c r="G6" s="9" t="n">
        <f aca="false">'Quarterly Data'!G55</f>
        <v>65.83</v>
      </c>
      <c r="H6" s="9" t="n">
        <f aca="false">'Quarterly Data'!H55</f>
        <v>65.93</v>
      </c>
      <c r="I6" s="9" t="n">
        <f aca="false">'Quarterly Data'!I55</f>
        <v>63.77</v>
      </c>
      <c r="J6" s="9" t="n">
        <f aca="false">'Quarterly Data'!J55</f>
        <v>61.62</v>
      </c>
      <c r="K6" s="9" t="n">
        <f aca="false">'Quarterly Data'!K55</f>
        <v>63.69</v>
      </c>
      <c r="L6" s="9" t="n">
        <f aca="false">'Quarterly Data'!L55</f>
        <v>66.26</v>
      </c>
      <c r="M6" s="9" t="n">
        <f aca="false">'Quarterly Data'!M55</f>
        <v>66.01</v>
      </c>
      <c r="N6" s="9" t="n">
        <f aca="false">'Quarterly Data'!N55</f>
        <v>75.32</v>
      </c>
      <c r="O6" s="9" t="n">
        <f aca="false">'Quarterly Data'!O55</f>
        <v>75.92</v>
      </c>
      <c r="P6" s="9" t="n">
        <f aca="false">'Quarterly Data'!P55</f>
        <v>86.26</v>
      </c>
      <c r="Q6" s="9" t="n">
        <f aca="false">'Quarterly Data'!Q55</f>
        <v>80.92</v>
      </c>
      <c r="R6" s="9" t="n">
        <f aca="false">'Quarterly Data'!R55</f>
        <v>61.71</v>
      </c>
      <c r="S6" s="9" t="n">
        <f aca="false">'Quarterly Data'!S55</f>
        <v>58.82</v>
      </c>
      <c r="T6" s="9" t="n">
        <f aca="false">'Quarterly Data'!T55</f>
        <v>51.33</v>
      </c>
      <c r="U6" s="9" t="n">
        <f aca="false">'Quarterly Data'!U55</f>
        <v>59.28</v>
      </c>
      <c r="V6" s="9" t="n">
        <f aca="false">'Quarterly Data'!V55</f>
        <v>71.63</v>
      </c>
      <c r="W6" s="9" t="n">
        <f aca="false">'Quarterly Data'!W55</f>
        <v>77</v>
      </c>
      <c r="X6" s="9" t="n">
        <f aca="false">'Quarterly Data'!X55</f>
        <v>80.92</v>
      </c>
      <c r="Y6" s="9" t="n">
        <f aca="false">'Quarterly Data'!Y55</f>
        <v>90.5</v>
      </c>
      <c r="Z6" s="9" t="n">
        <f aca="false">'Quarterly Data'!Z55</f>
        <v>89.92</v>
      </c>
      <c r="AA6" s="9" t="n">
        <f aca="false">'Quarterly Data'!AA55</f>
        <v>72.22</v>
      </c>
      <c r="AB6" s="9" t="n">
        <f aca="false">'Quarterly Data'!AB55</f>
        <v>67.22</v>
      </c>
      <c r="AC6" s="9" t="n">
        <f aca="false">'Quarterly Data'!AC55</f>
        <v>59</v>
      </c>
      <c r="AD6" s="9" t="n">
        <f aca="false">'Quarterly Data'!AD55</f>
        <v>60</v>
      </c>
      <c r="AE6" s="9" t="n">
        <f aca="false">'Quarterly Data'!AE55</f>
        <v>65.97</v>
      </c>
      <c r="AF6" s="9" t="n">
        <f aca="false">'Quarterly Data'!AF55</f>
        <v>58.71</v>
      </c>
      <c r="AG6" s="9" t="n">
        <f aca="false">'Quarterly Data'!AG55</f>
        <v>61.16</v>
      </c>
      <c r="AH6" s="9" t="n">
        <f aca="false">'Quarterly Data'!AH55</f>
        <v>63.11</v>
      </c>
      <c r="AI6" s="9" t="n">
        <f aca="false">'Quarterly Data'!AI55</f>
        <v>69.34</v>
      </c>
      <c r="AJ6" s="9" t="n">
        <f aca="false">'Quarterly Data'!AJ55</f>
        <v>74.46</v>
      </c>
      <c r="AK6" s="9" t="n">
        <f aca="false">'Quarterly Data'!AK55</f>
        <v>71.76</v>
      </c>
      <c r="AL6" s="9" t="n">
        <f aca="false">'Quarterly Data'!AL55</f>
        <v>71.58</v>
      </c>
      <c r="AM6" s="9" t="n">
        <f aca="false">'Quarterly Data'!AM55</f>
        <v>67.49</v>
      </c>
      <c r="AN6" s="9" t="n">
        <f aca="false">'Quarterly Data'!AN55</f>
        <v>64.73</v>
      </c>
      <c r="AO6" s="9" t="n">
        <f aca="false">'Quarterly Data'!AO55</f>
        <v>63.04</v>
      </c>
      <c r="AP6" s="9" t="n">
        <f aca="false">'Quarterly Data'!AP55</f>
        <v>59.15</v>
      </c>
      <c r="AQ6" s="9" t="n">
        <f aca="false">'Quarterly Data'!AQ55</f>
        <v>67.93</v>
      </c>
      <c r="AR6" s="4"/>
      <c r="AS6" s="4"/>
    </row>
    <row r="7" customFormat="false" ht="15" hidden="false" customHeight="true" outlineLevel="0" collapsed="false">
      <c r="A7" s="3" t="s">
        <v>221</v>
      </c>
      <c r="B7" s="8" t="n">
        <f aca="false">'Quarterly Data'!B72/1000</f>
        <v>27298.561</v>
      </c>
      <c r="C7" s="8" t="n">
        <f aca="false">'Quarterly Data'!C72/1000</f>
        <v>25254.00304</v>
      </c>
      <c r="D7" s="8" t="n">
        <f aca="false">'Quarterly Data'!D72/1000</f>
        <v>23587.58405</v>
      </c>
      <c r="E7" s="8" t="n">
        <f aca="false">'Quarterly Data'!E72/1000</f>
        <v>23732.80292</v>
      </c>
      <c r="F7" s="8" t="n">
        <f aca="false">'Quarterly Data'!F72/1000</f>
        <v>22928.29254838</v>
      </c>
      <c r="G7" s="8" t="n">
        <f aca="false">'Quarterly Data'!G72/1000</f>
        <v>24650.49673534</v>
      </c>
      <c r="H7" s="8" t="n">
        <f aca="false">'Quarterly Data'!H72/1000</f>
        <v>24745.15674931</v>
      </c>
      <c r="I7" s="8" t="n">
        <f aca="false">'Quarterly Data'!I72/1000</f>
        <v>24084.0163804</v>
      </c>
      <c r="J7" s="8" t="n">
        <f aca="false">'Quarterly Data'!J72/1000</f>
        <v>23354.04556</v>
      </c>
      <c r="K7" s="8" t="n">
        <f aca="false">'Quarterly Data'!K72/1000</f>
        <v>24117.15238</v>
      </c>
      <c r="L7" s="8" t="n">
        <f aca="false">'Quarterly Data'!L72/1000</f>
        <v>25117.71458</v>
      </c>
      <c r="M7" s="8" t="n">
        <f aca="false">'Quarterly Data'!M72/1000</f>
        <v>25102.90909</v>
      </c>
      <c r="N7" s="8" t="n">
        <f aca="false">'Quarterly Data'!N72/1000</f>
        <v>28719.75062704</v>
      </c>
      <c r="O7" s="8" t="n">
        <f aca="false">'Quarterly Data'!O72/1000</f>
        <v>28923.59198448</v>
      </c>
      <c r="P7" s="8" t="n">
        <f aca="false">'Quarterly Data'!P72/1000</f>
        <v>32982.29291772</v>
      </c>
      <c r="Q7" s="8" t="n">
        <f aca="false">'Quarterly Data'!Q72/1000</f>
        <v>30908.42794308</v>
      </c>
      <c r="R7" s="8" t="n">
        <f aca="false">'Quarterly Data'!R72/1000</f>
        <v>23493.92656</v>
      </c>
      <c r="S7" s="8" t="n">
        <f aca="false">'Quarterly Data'!S72/1000</f>
        <v>22332.56898</v>
      </c>
      <c r="T7" s="8" t="n">
        <f aca="false">'Quarterly Data'!T72/1000</f>
        <v>19377.84094</v>
      </c>
      <c r="U7" s="8" t="n">
        <f aca="false">'Quarterly Data'!U72/1000</f>
        <v>22394.2608</v>
      </c>
      <c r="V7" s="8" t="n">
        <f aca="false">'Quarterly Data'!V72/1000</f>
        <v>27153.55954281</v>
      </c>
      <c r="W7" s="8" t="n">
        <f aca="false">'Quarterly Data'!W72/1000</f>
        <v>29358.218886</v>
      </c>
      <c r="X7" s="8" t="n">
        <f aca="false">'Quarterly Data'!X72/1000</f>
        <v>31140.13522912</v>
      </c>
      <c r="Y7" s="8" t="n">
        <f aca="false">'Quarterly Data'!Y72/1000</f>
        <v>35043.548091</v>
      </c>
      <c r="Z7" s="8" t="n">
        <f aca="false">'Quarterly Data'!Z72/1000</f>
        <v>34861.42424</v>
      </c>
      <c r="AA7" s="8" t="n">
        <f aca="false">'Quarterly Data'!AA72/1000</f>
        <v>27966.60718</v>
      </c>
      <c r="AB7" s="8" t="n">
        <f aca="false">'Quarterly Data'!AB72/1000</f>
        <v>26000.00908</v>
      </c>
      <c r="AC7" s="8" t="n">
        <f aca="false">'Quarterly Data'!AC72/1000</f>
        <v>22887.233</v>
      </c>
      <c r="AD7" s="8" t="n">
        <f aca="false">'Quarterly Data'!AD72/1000</f>
        <v>23291.79224</v>
      </c>
      <c r="AE7" s="8" t="n">
        <f aca="false">'Quarterly Data'!AE72/1000</f>
        <v>25711.58603878</v>
      </c>
      <c r="AF7" s="8" t="n">
        <f aca="false">'Quarterly Data'!AF72/1000</f>
        <v>22858.51543333</v>
      </c>
      <c r="AG7" s="8" t="n">
        <f aca="false">'Quarterly Data'!AG72/1000</f>
        <v>23713.43973868</v>
      </c>
      <c r="AH7" s="8" t="n">
        <f aca="false">'Quarterly Data'!AH72/1000</f>
        <v>24435.17803</v>
      </c>
      <c r="AI7" s="8" t="n">
        <f aca="false">'Quarterly Data'!AI72/1000</f>
        <v>26841.61034</v>
      </c>
      <c r="AJ7" s="8" t="n">
        <f aca="false">'Quarterly Data'!AJ72/1000</f>
        <v>28820.58628</v>
      </c>
      <c r="AK7" s="8" t="n">
        <f aca="false">'Quarterly Data'!AK72/1000</f>
        <v>27734.67544</v>
      </c>
      <c r="AL7" s="8" t="n">
        <f aca="false">'Quarterly Data'!AL72/1000</f>
        <v>27823.669541</v>
      </c>
      <c r="AM7" s="8" t="n">
        <f aca="false">'Quarterly Data'!AM72/1000</f>
        <v>26199.60519288</v>
      </c>
      <c r="AN7" s="8" t="n">
        <f aca="false">'Quarterly Data'!AN72/1000</f>
        <v>25035.95745505</v>
      </c>
      <c r="AO7" s="8" t="n">
        <f aca="false">'Quarterly Data'!AO72/1000</f>
        <v>24217.87002944</v>
      </c>
      <c r="AP7" s="8" t="n">
        <f aca="false">'Quarterly Data'!AP72/1000</f>
        <v>22569.73079305</v>
      </c>
      <c r="AQ7" s="8" t="n">
        <f aca="false">'Quarterly Data'!AQ72/1000</f>
        <v>25978.71794838</v>
      </c>
      <c r="AR7" s="4"/>
      <c r="AS7" s="4"/>
    </row>
    <row r="8" customFormat="false" ht="15" hidden="false" customHeight="true" outlineLevel="0" collapsed="false">
      <c r="A8" s="3" t="s">
        <v>222</v>
      </c>
      <c r="B8" s="9" t="n">
        <f aca="false">'Quarterly Data'!B72/'Quarterly Data'!B71</f>
        <v>75.03</v>
      </c>
      <c r="C8" s="9" t="n">
        <f aca="false">'Quarterly Data'!C72/'Quarterly Data'!C71</f>
        <v>68.88</v>
      </c>
      <c r="D8" s="9" t="n">
        <f aca="false">'Quarterly Data'!D72/'Quarterly Data'!D71</f>
        <v>64.33</v>
      </c>
      <c r="E8" s="9" t="n">
        <f aca="false">'Quarterly Data'!E72/'Quarterly Data'!E71</f>
        <v>64.36</v>
      </c>
      <c r="F8" s="9" t="n">
        <f aca="false">'Quarterly Data'!F72/'Quarterly Data'!F71</f>
        <v>62.22</v>
      </c>
      <c r="G8" s="9" t="n">
        <f aca="false">'Quarterly Data'!G72/'Quarterly Data'!G71</f>
        <v>65.83</v>
      </c>
      <c r="H8" s="9" t="n">
        <f aca="false">'Quarterly Data'!H72/'Quarterly Data'!H71</f>
        <v>65.93</v>
      </c>
      <c r="I8" s="9" t="n">
        <f aca="false">'Quarterly Data'!I72/'Quarterly Data'!I71</f>
        <v>63.77</v>
      </c>
      <c r="J8" s="9" t="n">
        <f aca="false">'Quarterly Data'!J72/'Quarterly Data'!J71</f>
        <v>61.62</v>
      </c>
      <c r="K8" s="9" t="n">
        <f aca="false">'Quarterly Data'!K72/'Quarterly Data'!K71</f>
        <v>63.69</v>
      </c>
      <c r="L8" s="9" t="n">
        <f aca="false">'Quarterly Data'!L72/'Quarterly Data'!L71</f>
        <v>66.26</v>
      </c>
      <c r="M8" s="9" t="n">
        <f aca="false">'Quarterly Data'!M72/'Quarterly Data'!M71</f>
        <v>66.01</v>
      </c>
      <c r="N8" s="9" t="n">
        <f aca="false">'Quarterly Data'!N72/'Quarterly Data'!N71</f>
        <v>75.32</v>
      </c>
      <c r="O8" s="9" t="n">
        <f aca="false">'Quarterly Data'!O72/'Quarterly Data'!O71</f>
        <v>75.92</v>
      </c>
      <c r="P8" s="9" t="n">
        <f aca="false">'Quarterly Data'!P72/'Quarterly Data'!P71</f>
        <v>86.26</v>
      </c>
      <c r="Q8" s="9" t="n">
        <f aca="false">'Quarterly Data'!Q72/'Quarterly Data'!Q71</f>
        <v>80.92</v>
      </c>
      <c r="R8" s="9" t="n">
        <f aca="false">'Quarterly Data'!R72/'Quarterly Data'!R71</f>
        <v>61.71</v>
      </c>
      <c r="S8" s="9" t="n">
        <f aca="false">'Quarterly Data'!S72/'Quarterly Data'!S71</f>
        <v>58.82</v>
      </c>
      <c r="T8" s="9" t="n">
        <f aca="false">'Quarterly Data'!T72/'Quarterly Data'!T71</f>
        <v>51.33</v>
      </c>
      <c r="U8" s="9" t="n">
        <f aca="false">'Quarterly Data'!U72/'Quarterly Data'!U71</f>
        <v>59.28</v>
      </c>
      <c r="V8" s="9" t="n">
        <f aca="false">'Quarterly Data'!V72/'Quarterly Data'!V71</f>
        <v>71.63</v>
      </c>
      <c r="W8" s="9" t="n">
        <f aca="false">'Quarterly Data'!W72/'Quarterly Data'!W71</f>
        <v>77</v>
      </c>
      <c r="X8" s="9" t="n">
        <f aca="false">'Quarterly Data'!X72/'Quarterly Data'!X71</f>
        <v>80.92</v>
      </c>
      <c r="Y8" s="9" t="n">
        <f aca="false">'Quarterly Data'!Y72/'Quarterly Data'!Y71</f>
        <v>90.5</v>
      </c>
      <c r="Z8" s="9" t="n">
        <f aca="false">'Quarterly Data'!Z72/'Quarterly Data'!Z71</f>
        <v>89.92</v>
      </c>
      <c r="AA8" s="9" t="n">
        <f aca="false">'Quarterly Data'!AA72/'Quarterly Data'!AA71</f>
        <v>72.22</v>
      </c>
      <c r="AB8" s="9" t="n">
        <f aca="false">'Quarterly Data'!AB72/'Quarterly Data'!AB71</f>
        <v>67.22</v>
      </c>
      <c r="AC8" s="9" t="n">
        <f aca="false">'Quarterly Data'!AC72/'Quarterly Data'!AC71</f>
        <v>59</v>
      </c>
      <c r="AD8" s="9" t="n">
        <f aca="false">'Quarterly Data'!AD72/'Quarterly Data'!AD71</f>
        <v>60</v>
      </c>
      <c r="AE8" s="9" t="n">
        <f aca="false">'Quarterly Data'!AE72/'Quarterly Data'!AE71</f>
        <v>65.97</v>
      </c>
      <c r="AF8" s="9" t="n">
        <f aca="false">'Quarterly Data'!AF72/'Quarterly Data'!AF71</f>
        <v>58.71</v>
      </c>
      <c r="AG8" s="9" t="n">
        <f aca="false">'Quarterly Data'!AG72/'Quarterly Data'!AG71</f>
        <v>61.16</v>
      </c>
      <c r="AH8" s="9" t="n">
        <f aca="false">'Quarterly Data'!AH72/'Quarterly Data'!AH71</f>
        <v>63.11</v>
      </c>
      <c r="AI8" s="9" t="n">
        <f aca="false">'Quarterly Data'!AI72/'Quarterly Data'!AI71</f>
        <v>69.34</v>
      </c>
      <c r="AJ8" s="9" t="n">
        <f aca="false">'Quarterly Data'!AJ72/'Quarterly Data'!AJ71</f>
        <v>74.46</v>
      </c>
      <c r="AK8" s="9" t="n">
        <f aca="false">'Quarterly Data'!AK72/'Quarterly Data'!AK71</f>
        <v>71.76</v>
      </c>
      <c r="AL8" s="9" t="n">
        <f aca="false">'Quarterly Data'!AL72/'Quarterly Data'!AL71</f>
        <v>71.58</v>
      </c>
      <c r="AM8" s="9" t="n">
        <f aca="false">'Quarterly Data'!AM72/'Quarterly Data'!AM71</f>
        <v>67.49</v>
      </c>
      <c r="AN8" s="9" t="n">
        <f aca="false">'Quarterly Data'!AN72/'Quarterly Data'!AN71</f>
        <v>64.73</v>
      </c>
      <c r="AO8" s="9" t="n">
        <f aca="false">'Quarterly Data'!AO72/'Quarterly Data'!AO71</f>
        <v>63.04</v>
      </c>
      <c r="AP8" s="9" t="n">
        <f aca="false">'Quarterly Data'!AP72/'Quarterly Data'!AP71</f>
        <v>59.15</v>
      </c>
      <c r="AQ8" s="9" t="n">
        <f aca="false">'Quarterly Data'!AQ72/'Quarterly Data'!AQ71</f>
        <v>67.93</v>
      </c>
      <c r="AR8" s="4"/>
      <c r="AS8" s="4"/>
    </row>
    <row r="9" customFormat="false" ht="15" hidden="false" customHeight="true" outlineLevel="0" collapsed="false">
      <c r="A9" s="3" t="s">
        <v>223</v>
      </c>
      <c r="B9" s="8" t="n">
        <f aca="false">'Quarterly Data'!B73/1000</f>
        <v>35919.659</v>
      </c>
      <c r="C9" s="8" t="n">
        <f aca="false">'Quarterly Data'!C73/1000</f>
        <v>33802.27704</v>
      </c>
      <c r="D9" s="8" t="n">
        <f aca="false">'Quarterly Data'!D73/1000</f>
        <v>32123.65105</v>
      </c>
      <c r="E9" s="8" t="n">
        <f aca="false">'Quarterly Data'!E73/1000</f>
        <v>32757.34092</v>
      </c>
      <c r="F9" s="8" t="n">
        <f aca="false">'Quarterly Data'!F73/1000</f>
        <v>31895.49754838</v>
      </c>
      <c r="G9" s="8" t="n">
        <f aca="false">'Quarterly Data'!G73/1000</f>
        <v>33651.86573534</v>
      </c>
      <c r="H9" s="8" t="n">
        <f aca="false">'Quarterly Data'!H73/1000</f>
        <v>33774.70874931</v>
      </c>
      <c r="I9" s="8" t="n">
        <f aca="false">'Quarterly Data'!I73/1000</f>
        <v>33078.5873804</v>
      </c>
      <c r="J9" s="8" t="n">
        <f aca="false">'Quarterly Data'!J73/1000</f>
        <v>32050.80256</v>
      </c>
      <c r="K9" s="8" t="n">
        <f aca="false">'Quarterly Data'!K73/1000</f>
        <v>32927.20138</v>
      </c>
      <c r="L9" s="8" t="n">
        <f aca="false">'Quarterly Data'!L73/1000</f>
        <v>33978.78758</v>
      </c>
      <c r="M9" s="8" t="n">
        <f aca="false">'Quarterly Data'!M73/1000</f>
        <v>33958.12809</v>
      </c>
      <c r="N9" s="8" t="n">
        <f aca="false">'Quarterly Data'!N73/1000</f>
        <v>37709.70062704</v>
      </c>
      <c r="O9" s="8" t="n">
        <f aca="false">'Quarterly Data'!O73/1000</f>
        <v>38091.29298448</v>
      </c>
      <c r="P9" s="8" t="n">
        <f aca="false">'Quarterly Data'!P73/1000</f>
        <v>42011.50891772</v>
      </c>
      <c r="Q9" s="8" t="n">
        <f aca="false">'Quarterly Data'!Q73/1000</f>
        <v>39982.66394308</v>
      </c>
      <c r="R9" s="8" t="n">
        <f aca="false">'Quarterly Data'!R73/1000</f>
        <v>32163.91056</v>
      </c>
      <c r="S9" s="8" t="n">
        <f aca="false">'Quarterly Data'!S73/1000</f>
        <v>30791.70798</v>
      </c>
      <c r="T9" s="8" t="n">
        <f aca="false">'Quarterly Data'!T73/1000</f>
        <v>27811.85094</v>
      </c>
      <c r="U9" s="8" t="n">
        <f aca="false">'Quarterly Data'!U73/1000</f>
        <v>30475.7968</v>
      </c>
      <c r="V9" s="8" t="n">
        <f aca="false">'Quarterly Data'!V73/1000</f>
        <v>35228.39554281</v>
      </c>
      <c r="W9" s="8" t="n">
        <f aca="false">'Quarterly Data'!W73/1000</f>
        <v>37646.190886</v>
      </c>
      <c r="X9" s="8" t="n">
        <f aca="false">'Quarterly Data'!X73/1000</f>
        <v>39322.06322912</v>
      </c>
      <c r="Y9" s="8" t="n">
        <f aca="false">'Quarterly Data'!Y73/1000</f>
        <v>43422.281091</v>
      </c>
      <c r="Z9" s="8" t="n">
        <f aca="false">'Quarterly Data'!Z73/1000</f>
        <v>43058.85524</v>
      </c>
      <c r="AA9" s="8" t="n">
        <f aca="false">'Quarterly Data'!AA73/1000</f>
        <v>35971.93018</v>
      </c>
      <c r="AB9" s="8" t="n">
        <f aca="false">'Quarterly Data'!AB73/1000</f>
        <v>33535.48008</v>
      </c>
      <c r="AC9" s="8" t="n">
        <f aca="false">'Quarterly Data'!AC73/1000</f>
        <v>30350.235</v>
      </c>
      <c r="AD9" s="8" t="n">
        <f aca="false">'Quarterly Data'!AD73/1000</f>
        <v>30641.16624</v>
      </c>
      <c r="AE9" s="8" t="n">
        <f aca="false">'Quarterly Data'!AE73/1000</f>
        <v>33191.78203878</v>
      </c>
      <c r="AF9" s="8" t="n">
        <f aca="false">'Quarterly Data'!AF73/1000</f>
        <v>30375.05243333</v>
      </c>
      <c r="AG9" s="8" t="n">
        <f aca="false">'Quarterly Data'!AG73/1000</f>
        <v>31141.16973868</v>
      </c>
      <c r="AH9" s="8" t="n">
        <f aca="false">'Quarterly Data'!AH73/1000</f>
        <v>31662.06203</v>
      </c>
      <c r="AI9" s="8" t="n">
        <f aca="false">'Quarterly Data'!AI73/1000</f>
        <v>34015.94834</v>
      </c>
      <c r="AJ9" s="8" t="n">
        <f aca="false">'Quarterly Data'!AJ73/1000</f>
        <v>37203.38628</v>
      </c>
      <c r="AK9" s="8" t="n">
        <f aca="false">'Quarterly Data'!AK73/1000</f>
        <v>35873.57544</v>
      </c>
      <c r="AL9" s="8" t="n">
        <f aca="false">'Quarterly Data'!AL73/1000</f>
        <v>35687.708541</v>
      </c>
      <c r="AM9" s="8" t="n">
        <f aca="false">'Quarterly Data'!AM73/1000</f>
        <v>34588.58619288</v>
      </c>
      <c r="AN9" s="8" t="n">
        <f aca="false">'Quarterly Data'!AN73/1000</f>
        <v>33488.89945505</v>
      </c>
      <c r="AO9" s="8" t="n">
        <f aca="false">'Quarterly Data'!AO73/1000</f>
        <v>32410.03502944</v>
      </c>
      <c r="AP9" s="8" t="n">
        <f aca="false">'Quarterly Data'!AP73/1000</f>
        <v>30926.39179305</v>
      </c>
      <c r="AQ9" s="8" t="n">
        <f aca="false">'Quarterly Data'!AQ73/1000</f>
        <v>34257.54194838</v>
      </c>
      <c r="AR9" s="4"/>
      <c r="AS9" s="4"/>
    </row>
    <row r="10" customFormat="false" ht="15" hidden="false" customHeight="true" outlineLevel="0" collapsed="false">
      <c r="A10" s="3" t="s">
        <v>224</v>
      </c>
      <c r="B10" s="9" t="n">
        <f aca="false">'Quarterly Data'!B73/'Quarterly Data'!B71</f>
        <v>98.7250578801571</v>
      </c>
      <c r="C10" s="9" t="n">
        <f aca="false">'Quarterly Data'!C73/'Quarterly Data'!C71</f>
        <v>92.1953180581862</v>
      </c>
      <c r="D10" s="9" t="n">
        <f aca="false">'Quarterly Data'!D73/'Quarterly Data'!D71</f>
        <v>87.6102642672512</v>
      </c>
      <c r="E10" s="9" t="n">
        <f aca="false">'Quarterly Data'!E73/'Quarterly Data'!E71</f>
        <v>88.8332688185994</v>
      </c>
      <c r="F10" s="9" t="n">
        <f aca="false">'Quarterly Data'!F73/'Quarterly Data'!F71</f>
        <v>86.5541057308439</v>
      </c>
      <c r="G10" s="9" t="n">
        <f aca="false">'Quarterly Data'!G73/'Quarterly Data'!G71</f>
        <v>89.8684657409553</v>
      </c>
      <c r="H10" s="9" t="n">
        <f aca="false">'Quarterly Data'!H73/'Quarterly Data'!H71</f>
        <v>89.9879750369373</v>
      </c>
      <c r="I10" s="9" t="n">
        <f aca="false">'Quarterly Data'!I73/'Quarterly Data'!I71</f>
        <v>87.5859526056789</v>
      </c>
      <c r="J10" s="9" t="n">
        <f aca="false">'Quarterly Data'!J73/'Quarterly Data'!J71</f>
        <v>84.5665239743242</v>
      </c>
      <c r="K10" s="9" t="n">
        <f aca="false">'Quarterly Data'!K73/'Quarterly Data'!K71</f>
        <v>86.9560975876788</v>
      </c>
      <c r="L10" s="9" t="n">
        <f aca="false">'Quarterly Data'!L73/'Quarterly Data'!L71</f>
        <v>89.6353232249683</v>
      </c>
      <c r="M10" s="9" t="n">
        <f aca="false">'Quarterly Data'!M73/'Quarterly Data'!M71</f>
        <v>89.2954687914579</v>
      </c>
      <c r="N10" s="9" t="n">
        <f aca="false">'Quarterly Data'!N73/'Quarterly Data'!N71</f>
        <v>98.8969120280063</v>
      </c>
      <c r="O10" s="9" t="n">
        <f aca="false">'Quarterly Data'!O73/'Quarterly Data'!O71</f>
        <v>99.9838113099324</v>
      </c>
      <c r="P10" s="9" t="n">
        <f aca="false">'Quarterly Data'!P73/'Quarterly Data'!P71</f>
        <v>109.874494422901</v>
      </c>
      <c r="Q10" s="9" t="n">
        <f aca="false">'Quarterly Data'!Q73/'Quarterly Data'!Q71</f>
        <v>104.67685940651</v>
      </c>
      <c r="R10" s="9" t="n">
        <f aca="false">'Quarterly Data'!R73/'Quarterly Data'!R71</f>
        <v>84.4828945722898</v>
      </c>
      <c r="S10" s="9" t="n">
        <f aca="false">'Quarterly Data'!S73/'Quarterly Data'!S71</f>
        <v>81.099862044783</v>
      </c>
      <c r="T10" s="9" t="n">
        <f aca="false">'Quarterly Data'!T73/'Quarterly Data'!T71</f>
        <v>73.6708652512141</v>
      </c>
      <c r="U10" s="9" t="n">
        <f aca="false">'Quarterly Data'!U73/'Quarterly Data'!U71</f>
        <v>80.6726888839305</v>
      </c>
      <c r="V10" s="9" t="n">
        <f aca="false">'Quarterly Data'!V73/'Quarterly Data'!V71</f>
        <v>92.9310932054083</v>
      </c>
      <c r="W10" s="9" t="n">
        <f aca="false">'Quarterly Data'!W73/'Quarterly Data'!W71</f>
        <v>98.7374850456042</v>
      </c>
      <c r="X10" s="9" t="n">
        <f aca="false">'Quarterly Data'!X73/'Quarterly Data'!X71</f>
        <v>102.181359621228</v>
      </c>
      <c r="Y10" s="9" t="n">
        <f aca="false">'Quarterly Data'!Y73/'Quarterly Data'!Y71</f>
        <v>112.138086832159</v>
      </c>
      <c r="Z10" s="9" t="n">
        <f aca="false">'Quarterly Data'!Z73/'Quarterly Data'!Z71</f>
        <v>111.06408724226</v>
      </c>
      <c r="AA10" s="9" t="n">
        <f aca="false">'Quarterly Data'!AA73/'Quarterly Data'!AA71</f>
        <v>92.8926694925459</v>
      </c>
      <c r="AB10" s="9" t="n">
        <f aca="false">'Quarterly Data'!AB73/'Quarterly Data'!AB71</f>
        <v>86.7020839893337</v>
      </c>
      <c r="AC10" s="9" t="n">
        <f aca="false">'Quarterly Data'!AC73/'Quarterly Data'!AC71</f>
        <v>78.2385474469544</v>
      </c>
      <c r="AD10" s="9" t="n">
        <f aca="false">'Quarterly Data'!AD73/'Quarterly Data'!AD71</f>
        <v>78.9320957123564</v>
      </c>
      <c r="AE10" s="9" t="n">
        <f aca="false">'Quarterly Data'!AE73/'Quarterly Data'!AE71</f>
        <v>85.1624578038755</v>
      </c>
      <c r="AF10" s="9" t="n">
        <f aca="false">'Quarterly Data'!AF73/'Quarterly Data'!AF71</f>
        <v>78.0155357666206</v>
      </c>
      <c r="AG10" s="9" t="n">
        <f aca="false">'Quarterly Data'!AG73/'Quarterly Data'!AG71</f>
        <v>80.3170675450767</v>
      </c>
      <c r="AH10" s="9" t="n">
        <f aca="false">'Quarterly Data'!AH73/'Quarterly Data'!AH71</f>
        <v>81.7752476474713</v>
      </c>
      <c r="AI10" s="9" t="n">
        <f aca="false">'Quarterly Data'!AI73/'Quarterly Data'!AI71</f>
        <v>87.8734855330442</v>
      </c>
      <c r="AJ10" s="9" t="n">
        <f aca="false">'Quarterly Data'!AJ73/'Quarterly Data'!AJ71</f>
        <v>96.117549986523</v>
      </c>
      <c r="AK10" s="9" t="n">
        <f aca="false">'Quarterly Data'!AK73/'Quarterly Data'!AK71</f>
        <v>92.8183846659213</v>
      </c>
      <c r="AL10" s="9" t="n">
        <f aca="false">'Quarterly Data'!AL73/'Quarterly Data'!AL71</f>
        <v>91.811260682223</v>
      </c>
      <c r="AM10" s="9" t="n">
        <f aca="false">'Quarterly Data'!AM73/'Quarterly Data'!AM71</f>
        <v>89.0999564677357</v>
      </c>
      <c r="AN10" s="9" t="n">
        <f aca="false">'Quarterly Data'!AN73/'Quarterly Data'!AN71</f>
        <v>86.5849235291831</v>
      </c>
      <c r="AO10" s="9" t="n">
        <f aca="false">'Quarterly Data'!AO73/'Quarterly Data'!AO71</f>
        <v>84.3645046311755</v>
      </c>
      <c r="AP10" s="9" t="n">
        <f aca="false">'Quarterly Data'!AP73/'Quarterly Data'!AP71</f>
        <v>81.0508592828325</v>
      </c>
      <c r="AQ10" s="9" t="n">
        <f aca="false">'Quarterly Data'!AQ73/'Quarterly Data'!AQ71</f>
        <v>89.577739331766</v>
      </c>
      <c r="AR10" s="4"/>
      <c r="AS10" s="4"/>
    </row>
    <row r="11" customFormat="false" ht="15" hidden="false" customHeight="true" outlineLevel="0" collapsed="false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customFormat="false" ht="15" hidden="false" customHeight="true" outlineLevel="0" collapsed="false">
      <c r="A12" s="12" t="s">
        <v>168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customFormat="false" ht="15" hidden="false" customHeight="true" outlineLevel="0" collapsed="false">
      <c r="A13" s="3" t="s">
        <v>169</v>
      </c>
      <c r="B13" s="9" t="n">
        <f aca="false">'Quarterly Data'!B5/'Quarterly Data'!B70</f>
        <v>10.1996516654089</v>
      </c>
      <c r="C13" s="9" t="n">
        <f aca="false">'Quarterly Data'!C5/'Quarterly Data'!C70</f>
        <v>0.619903110625758</v>
      </c>
      <c r="D13" s="9" t="n">
        <f aca="false">'Quarterly Data'!D5/'Quarterly Data'!D70</f>
        <v>0.589803403517453</v>
      </c>
      <c r="E13" s="9" t="n">
        <f aca="false">'Quarterly Data'!E5/'Quarterly Data'!E70</f>
        <v>0.816994615769519</v>
      </c>
      <c r="F13" s="9" t="n">
        <f aca="false">'Quarterly Data'!F5/'Quarterly Data'!F70</f>
        <v>0.405444999937766</v>
      </c>
      <c r="G13" s="9" t="n">
        <f aca="false">'Quarterly Data'!G5/'Quarterly Data'!G70</f>
        <v>0.542929647565931</v>
      </c>
      <c r="H13" s="9" t="n">
        <f aca="false">'Quarterly Data'!H5/'Quarterly Data'!H70</f>
        <v>0.382485576987788</v>
      </c>
      <c r="I13" s="9" t="n">
        <f aca="false">'Quarterly Data'!I5/'Quarterly Data'!I70</f>
        <v>0.343239977674948</v>
      </c>
      <c r="J13" s="9" t="n">
        <f aca="false">'Quarterly Data'!J5/'Quarterly Data'!J70</f>
        <v>0.580724056412358</v>
      </c>
      <c r="K13" s="9" t="n">
        <f aca="false">'Quarterly Data'!K5/'Quarterly Data'!K70</f>
        <v>0.311781121742009</v>
      </c>
      <c r="L13" s="9" t="n">
        <f aca="false">'Quarterly Data'!L5/'Quarterly Data'!L70</f>
        <v>0.588249368824077</v>
      </c>
      <c r="M13" s="9" t="n">
        <f aca="false">'Quarterly Data'!M5/'Quarterly Data'!M70</f>
        <v>0.320995403374134</v>
      </c>
      <c r="N13" s="9" t="n">
        <f aca="false">'Quarterly Data'!N5/'Quarterly Data'!N70</f>
        <v>0.285884109568104</v>
      </c>
      <c r="O13" s="9" t="n">
        <f aca="false">'Quarterly Data'!O5/'Quarterly Data'!O70</f>
        <v>0.840245371921416</v>
      </c>
      <c r="P13" s="9" t="n">
        <f aca="false">'Quarterly Data'!P5/'Quarterly Data'!P70</f>
        <v>0.723221967801661</v>
      </c>
      <c r="Q13" s="9" t="n">
        <f aca="false">'Quarterly Data'!Q5/'Quarterly Data'!Q70</f>
        <v>0.785257206347854</v>
      </c>
      <c r="R13" s="9" t="n">
        <f aca="false">'Quarterly Data'!R5/'Quarterly Data'!R70</f>
        <v>0.871715243030789</v>
      </c>
      <c r="S13" s="9" t="n">
        <f aca="false">'Quarterly Data'!S5/'Quarterly Data'!S70</f>
        <v>0.715364099507849</v>
      </c>
      <c r="T13" s="9" t="n">
        <f aca="false">'Quarterly Data'!T5/'Quarterly Data'!T70</f>
        <v>0.252924738585636</v>
      </c>
      <c r="U13" s="9" t="n">
        <f aca="false">'Quarterly Data'!U5/'Quarterly Data'!U70</f>
        <v>0.696892012190328</v>
      </c>
      <c r="V13" s="9" t="n">
        <f aca="false">'Quarterly Data'!V5/'Quarterly Data'!V70</f>
        <v>0.159256204121</v>
      </c>
      <c r="W13" s="9" t="n">
        <f aca="false">'Quarterly Data'!W5/'Quarterly Data'!W70</f>
        <v>0.859168424607657</v>
      </c>
      <c r="X13" s="9" t="n">
        <f aca="false">'Quarterly Data'!X5/'Quarterly Data'!X70</f>
        <v>1.16088257693533</v>
      </c>
      <c r="Y13" s="9" t="n">
        <f aca="false">'Quarterly Data'!Y5/'Quarterly Data'!Y70</f>
        <v>1.44568804541479</v>
      </c>
      <c r="Z13" s="9" t="n">
        <f aca="false">'Quarterly Data'!Z5/'Quarterly Data'!Z70</f>
        <v>0.18996857651028</v>
      </c>
      <c r="AA13" s="9" t="n">
        <f aca="false">'Quarterly Data'!AA5/'Quarterly Data'!AA70</f>
        <v>0.600248902611284</v>
      </c>
      <c r="AB13" s="9" t="n">
        <f aca="false">'Quarterly Data'!AB5/'Quarterly Data'!AB70</f>
        <v>0.865889875927939</v>
      </c>
      <c r="AC13" s="9" t="n">
        <f aca="false">'Quarterly Data'!AC5/'Quarterly Data'!AC70</f>
        <v>0.42693572275426</v>
      </c>
      <c r="AD13" s="9" t="n">
        <f aca="false">'Quarterly Data'!AD5/'Quarterly Data'!AD70</f>
        <v>0.568002507352184</v>
      </c>
      <c r="AE13" s="9" t="n">
        <f aca="false">'Quarterly Data'!AE5/'Quarterly Data'!AE70</f>
        <v>0.371931718971537</v>
      </c>
      <c r="AF13" s="9" t="n">
        <f aca="false">'Quarterly Data'!AF5/'Quarterly Data'!AF70</f>
        <v>0.465743646690806</v>
      </c>
      <c r="AG13" s="9" t="n">
        <f aca="false">'Quarterly Data'!AG5/'Quarterly Data'!AG70</f>
        <v>0.831356855458412</v>
      </c>
      <c r="AH13" s="9" t="n">
        <f aca="false">'Quarterly Data'!AH5/'Quarterly Data'!AH70</f>
        <v>0.788049904332937</v>
      </c>
      <c r="AI13" s="9" t="n">
        <f aca="false">'Quarterly Data'!AI5/'Quarterly Data'!AI70</f>
        <v>0.474434248477917</v>
      </c>
      <c r="AJ13" s="9" t="n">
        <f aca="false">'Quarterly Data'!AJ5/'Quarterly Data'!AJ70</f>
        <v>0.383597021521242</v>
      </c>
      <c r="AK13" s="9" t="n">
        <f aca="false">'Quarterly Data'!AK5/'Quarterly Data'!AK70</f>
        <v>1.12207591820484</v>
      </c>
      <c r="AL13" s="9" t="n">
        <f aca="false">'Quarterly Data'!AL5/'Quarterly Data'!AL70</f>
        <v>0.681902523526847</v>
      </c>
      <c r="AM13" s="9" t="n">
        <f aca="false">'Quarterly Data'!AM5/'Quarterly Data'!AM70</f>
        <v>0.512185817161886</v>
      </c>
      <c r="AN13" s="9" t="n">
        <f aca="false">'Quarterly Data'!AN5/'Quarterly Data'!AN70</f>
        <v>0.765982488602028</v>
      </c>
      <c r="AO13" s="9" t="n">
        <f aca="false">'Quarterly Data'!AO5/'Quarterly Data'!AO70</f>
        <v>1.01481354353096</v>
      </c>
      <c r="AP13" s="9" t="n">
        <f aca="false">'Quarterly Data'!AP5/'Quarterly Data'!AP70</f>
        <v>0.243289708374015</v>
      </c>
      <c r="AQ13" s="9" t="n">
        <f aca="false">'Quarterly Data'!AQ5/'Quarterly Data'!AQ70</f>
        <v>0.308089976866567</v>
      </c>
    </row>
    <row r="14" customFormat="false" ht="15" hidden="false" customHeight="true" outlineLevel="0" collapsed="false">
      <c r="A14" s="3" t="s">
        <v>170</v>
      </c>
      <c r="B14" s="9" t="n">
        <f aca="false">'Quarterly Data'!B7/'Quarterly Data'!B70</f>
        <v>0.0642153451961739</v>
      </c>
      <c r="C14" s="9" t="n">
        <f aca="false">'Quarterly Data'!C7/'Quarterly Data'!C70</f>
        <v>0.0569719185426677</v>
      </c>
      <c r="D14" s="9" t="n">
        <f aca="false">'Quarterly Data'!D7/'Quarterly Data'!D70</f>
        <v>0.0529269721481716</v>
      </c>
      <c r="E14" s="9" t="n">
        <f aca="false">'Quarterly Data'!E7/'Quarterly Data'!E70</f>
        <v>0.0486661100374712</v>
      </c>
      <c r="F14" s="9" t="n">
        <f aca="false">'Quarterly Data'!F7/'Quarterly Data'!F70</f>
        <v>0.0601700811560226</v>
      </c>
      <c r="G14" s="9" t="n">
        <f aca="false">'Quarterly Data'!G7/'Quarterly Data'!G70</f>
        <v>0.0574123636427355</v>
      </c>
      <c r="H14" s="9" t="n">
        <f aca="false">'Quarterly Data'!H7/'Quarterly Data'!H70</f>
        <v>0.0553346252430181</v>
      </c>
      <c r="I14" s="9" t="n">
        <f aca="false">'Quarterly Data'!I7/'Quarterly Data'!I70</f>
        <v>0.0548591861861554</v>
      </c>
      <c r="J14" s="9" t="n">
        <f aca="false">'Quarterly Data'!J7/'Quarterly Data'!J70</f>
        <v>0.0617303026032035</v>
      </c>
      <c r="K14" s="9" t="n">
        <f aca="false">'Quarterly Data'!K7/'Quarterly Data'!K70</f>
        <v>0.0618348776538243</v>
      </c>
      <c r="L14" s="9" t="n">
        <f aca="false">'Quarterly Data'!L7/'Quarterly Data'!L70</f>
        <v>0.0584633350974743</v>
      </c>
      <c r="M14" s="9" t="n">
        <f aca="false">'Quarterly Data'!M7/'Quarterly Data'!M70</f>
        <v>0.0611367360578739</v>
      </c>
      <c r="N14" s="9" t="n">
        <f aca="false">'Quarterly Data'!N7/'Quarterly Data'!N70</f>
        <v>0.0690683155876482</v>
      </c>
      <c r="O14" s="9" t="n">
        <f aca="false">'Quarterly Data'!O7/'Quarterly Data'!O70</f>
        <v>0.0637286125022269</v>
      </c>
      <c r="P14" s="9" t="n">
        <f aca="false">'Quarterly Data'!P7/'Quarterly Data'!P70</f>
        <v>0.057108937949686</v>
      </c>
      <c r="Q14" s="9" t="n">
        <f aca="false">'Quarterly Data'!Q7/'Quarterly Data'!Q70</f>
        <v>0.0590012741017738</v>
      </c>
      <c r="R14" s="9" t="n">
        <f aca="false">'Quarterly Data'!R7/'Quarterly Data'!R70</f>
        <v>0.0726073437995501</v>
      </c>
      <c r="S14" s="9" t="n">
        <f aca="false">'Quarterly Data'!S7/'Quarterly Data'!S70</f>
        <v>0.0622080943461284</v>
      </c>
      <c r="T14" s="9" t="n">
        <f aca="false">'Quarterly Data'!T7/'Quarterly Data'!T70</f>
        <v>0.0535633410630262</v>
      </c>
      <c r="U14" s="9" t="n">
        <f aca="false">'Quarterly Data'!U7/'Quarterly Data'!U70</f>
        <v>0.0591254775042991</v>
      </c>
      <c r="V14" s="9" t="n">
        <f aca="false">'Quarterly Data'!V7/'Quarterly Data'!V70</f>
        <v>0.0689378539142824</v>
      </c>
      <c r="W14" s="9" t="n">
        <f aca="false">'Quarterly Data'!W7/'Quarterly Data'!W70</f>
        <v>0.0640500055596276</v>
      </c>
      <c r="X14" s="9" t="n">
        <f aca="false">'Quarterly Data'!X7/'Quarterly Data'!X70</f>
        <v>0.0616913179001426</v>
      </c>
      <c r="Y14" s="9" t="n">
        <f aca="false">'Quarterly Data'!Y7/'Quarterly Data'!Y70</f>
        <v>0.0613294712177325</v>
      </c>
      <c r="Z14" s="9" t="n">
        <f aca="false">'Quarterly Data'!Z7/'Quarterly Data'!Z70</f>
        <v>0.0791479961782374</v>
      </c>
      <c r="AA14" s="9" t="n">
        <f aca="false">'Quarterly Data'!AA7/'Quarterly Data'!AA70</f>
        <v>0.0685153327966249</v>
      </c>
      <c r="AB14" s="9" t="n">
        <f aca="false">'Quarterly Data'!AB7/'Quarterly Data'!AB70</f>
        <v>0.0664701881692597</v>
      </c>
      <c r="AC14" s="9" t="n">
        <f aca="false">'Quarterly Data'!AC7/'Quarterly Data'!AC70</f>
        <v>0.0704071883582248</v>
      </c>
      <c r="AD14" s="9" t="n">
        <f aca="false">'Quarterly Data'!AD7/'Quarterly Data'!AD70</f>
        <v>0.0812136396723958</v>
      </c>
      <c r="AE14" s="9" t="n">
        <f aca="false">'Quarterly Data'!AE7/'Quarterly Data'!AE70</f>
        <v>0.0787680220232206</v>
      </c>
      <c r="AF14" s="9" t="n">
        <f aca="false">'Quarterly Data'!AF7/'Quarterly Data'!AF70</f>
        <v>0.0723692551197186</v>
      </c>
      <c r="AG14" s="9" t="n">
        <f aca="false">'Quarterly Data'!AG7/'Quarterly Data'!AG70</f>
        <v>0.0760753087249117</v>
      </c>
      <c r="AH14" s="9" t="n">
        <f aca="false">'Quarterly Data'!AH7/'Quarterly Data'!AH70</f>
        <v>0.0916057118854327</v>
      </c>
      <c r="AI14" s="9" t="n">
        <f aca="false">'Quarterly Data'!AI7/'Quarterly Data'!AI70</f>
        <v>0.0866158159720165</v>
      </c>
      <c r="AJ14" s="9" t="n">
        <f aca="false">'Quarterly Data'!AJ7/'Quarterly Data'!AJ70</f>
        <v>0.0811324605265744</v>
      </c>
      <c r="AK14" s="9" t="n">
        <f aca="false">'Quarterly Data'!AK7/'Quarterly Data'!AK70</f>
        <v>0.0836841654806896</v>
      </c>
      <c r="AL14" s="9" t="n">
        <f aca="false">'Quarterly Data'!AL7/'Quarterly Data'!AL70</f>
        <v>0.0922326482172734</v>
      </c>
      <c r="AM14" s="9" t="n">
        <f aca="false">'Quarterly Data'!AM7/'Quarterly Data'!AM70</f>
        <v>0.089628975203327</v>
      </c>
      <c r="AN14" s="9" t="n">
        <f aca="false">'Quarterly Data'!AN7/'Quarterly Data'!AN70</f>
        <v>0.0776360102791356</v>
      </c>
      <c r="AO14" s="9" t="n">
        <f aca="false">'Quarterly Data'!AO7/'Quarterly Data'!AO70</f>
        <v>0.084705610183206</v>
      </c>
      <c r="AP14" s="9" t="n">
        <f aca="false">'Quarterly Data'!AP7/'Quarterly Data'!AP70</f>
        <v>0.0918297724188921</v>
      </c>
      <c r="AQ14" s="9" t="n">
        <f aca="false">'Quarterly Data'!AQ7/'Quarterly Data'!AQ70</f>
        <v>0.099824397209807</v>
      </c>
    </row>
    <row r="15" customFormat="false" ht="15" hidden="false" customHeight="true" outlineLevel="0" collapsed="false">
      <c r="A15" s="3" t="s">
        <v>171</v>
      </c>
      <c r="B15" s="9" t="n">
        <f aca="false">'Quarterly Data'!B8/'Quarterly Data'!B70</f>
        <v>0.0456900585505188</v>
      </c>
      <c r="C15" s="9" t="n">
        <f aca="false">'Quarterly Data'!C8/'Quarterly Data'!C70</f>
        <v>0.0496573875306868</v>
      </c>
      <c r="D15" s="9" t="n">
        <f aca="false">'Quarterly Data'!D8/'Quarterly Data'!D70</f>
        <v>0.0336132510004912</v>
      </c>
      <c r="E15" s="9" t="n">
        <f aca="false">'Quarterly Data'!E8/'Quarterly Data'!E70</f>
        <v>0.028185923823612</v>
      </c>
      <c r="F15" s="9" t="n">
        <f aca="false">'Quarterly Data'!F8/'Quarterly Data'!F70</f>
        <v>0.0383242207542831</v>
      </c>
      <c r="G15" s="9" t="n">
        <f aca="false">'Quarterly Data'!G8/'Quarterly Data'!G70</f>
        <v>0.0362360862937567</v>
      </c>
      <c r="H15" s="9" t="n">
        <f aca="false">'Quarterly Data'!H8/'Quarterly Data'!H70</f>
        <v>0.0333344631335511</v>
      </c>
      <c r="I15" s="9" t="n">
        <f aca="false">'Quarterly Data'!I8/'Quarterly Data'!I70</f>
        <v>0.0312885493624853</v>
      </c>
      <c r="J15" s="9" t="n">
        <f aca="false">'Quarterly Data'!J8/'Quarterly Data'!J70</f>
        <v>0.0428615366735602</v>
      </c>
      <c r="K15" s="9" t="n">
        <f aca="false">'Quarterly Data'!K8/'Quarterly Data'!K70</f>
        <v>0.0329185675535731</v>
      </c>
      <c r="L15" s="9" t="n">
        <f aca="false">'Quarterly Data'!L8/'Quarterly Data'!L70</f>
        <v>0.0332169081508552</v>
      </c>
      <c r="M15" s="9" t="n">
        <f aca="false">'Quarterly Data'!M8/'Quarterly Data'!M70</f>
        <v>0.0325039712554797</v>
      </c>
      <c r="N15" s="9" t="n">
        <f aca="false">'Quarterly Data'!N8/'Quarterly Data'!N70</f>
        <v>0.0402462404172457</v>
      </c>
      <c r="O15" s="9" t="n">
        <f aca="false">'Quarterly Data'!O8/'Quarterly Data'!O70</f>
        <v>0.0374724973755349</v>
      </c>
      <c r="P15" s="9" t="n">
        <f aca="false">'Quarterly Data'!P8/'Quarterly Data'!P70</f>
        <v>0.0297179920041734</v>
      </c>
      <c r="Q15" s="9" t="n">
        <f aca="false">'Quarterly Data'!Q8/'Quarterly Data'!Q70</f>
        <v>0.030309855461974</v>
      </c>
      <c r="R15" s="9" t="n">
        <f aca="false">'Quarterly Data'!R8/'Quarterly Data'!R70</f>
        <v>0.0380422756967725</v>
      </c>
      <c r="S15" s="9" t="n">
        <f aca="false">'Quarterly Data'!S8/'Quarterly Data'!S70</f>
        <v>0.0311857335050165</v>
      </c>
      <c r="T15" s="9" t="n">
        <f aca="false">'Quarterly Data'!T8/'Quarterly Data'!T70</f>
        <v>0.0287999762627947</v>
      </c>
      <c r="U15" s="9" t="n">
        <f aca="false">'Quarterly Data'!U8/'Quarterly Data'!U70</f>
        <v>0.0293957924863388</v>
      </c>
      <c r="V15" s="9" t="n">
        <f aca="false">'Quarterly Data'!V8/'Quarterly Data'!V70</f>
        <v>0.0405844242925146</v>
      </c>
      <c r="W15" s="9" t="n">
        <f aca="false">'Quarterly Data'!W8/'Quarterly Data'!W70</f>
        <v>0.0384430988184099</v>
      </c>
      <c r="X15" s="9" t="n">
        <f aca="false">'Quarterly Data'!X8/'Quarterly Data'!X70</f>
        <v>0.0338430286360323</v>
      </c>
      <c r="Y15" s="9" t="n">
        <f aca="false">'Quarterly Data'!Y8/'Quarterly Data'!Y70</f>
        <v>0.0345432486848679</v>
      </c>
      <c r="Z15" s="9" t="n">
        <f aca="false">'Quarterly Data'!Z8/'Quarterly Data'!Z70</f>
        <v>0.0443735375197729</v>
      </c>
      <c r="AA15" s="9" t="n">
        <f aca="false">'Quarterly Data'!AA8/'Quarterly Data'!AA70</f>
        <v>0.0423670812349475</v>
      </c>
      <c r="AB15" s="9" t="n">
        <f aca="false">'Quarterly Data'!AB8/'Quarterly Data'!AB70</f>
        <v>0.0345462068560512</v>
      </c>
      <c r="AC15" s="9" t="n">
        <f aca="false">'Quarterly Data'!AC8/'Quarterly Data'!AC70</f>
        <v>0.0301494274985878</v>
      </c>
      <c r="AD15" s="9" t="n">
        <f aca="false">'Quarterly Data'!AD8/'Quarterly Data'!AD70</f>
        <v>0.0417218103764151</v>
      </c>
      <c r="AE15" s="9" t="n">
        <f aca="false">'Quarterly Data'!AE8/'Quarterly Data'!AE70</f>
        <v>0.0484639389716194</v>
      </c>
      <c r="AF15" s="9" t="n">
        <f aca="false">'Quarterly Data'!AF8/'Quarterly Data'!AF70</f>
        <v>0.0362090341033517</v>
      </c>
      <c r="AG15" s="9" t="n">
        <f aca="false">'Quarterly Data'!AG8/'Quarterly Data'!AG70</f>
        <v>0.0298754883127569</v>
      </c>
      <c r="AH15" s="9" t="n">
        <f aca="false">'Quarterly Data'!AH8/'Quarterly Data'!AH70</f>
        <v>0.0406126062056236</v>
      </c>
      <c r="AI15" s="9" t="n">
        <f aca="false">'Quarterly Data'!AI8/'Quarterly Data'!AI70</f>
        <v>0.0481555091574301</v>
      </c>
      <c r="AJ15" s="9" t="n">
        <f aca="false">'Quarterly Data'!AJ8/'Quarterly Data'!AJ70</f>
        <v>0.0375830393837446</v>
      </c>
      <c r="AK15" s="9" t="n">
        <f aca="false">'Quarterly Data'!AK8/'Quarterly Data'!AK70</f>
        <v>0.0329765991113256</v>
      </c>
      <c r="AL15" s="9" t="n">
        <f aca="false">'Quarterly Data'!AL8/'Quarterly Data'!AL70</f>
        <v>0.0470099115815928</v>
      </c>
      <c r="AM15" s="9" t="n">
        <f aca="false">'Quarterly Data'!AM8/'Quarterly Data'!AM70</f>
        <v>0.0477466377132425</v>
      </c>
      <c r="AN15" s="9" t="n">
        <f aca="false">'Quarterly Data'!AN8/'Quarterly Data'!AN70</f>
        <v>0.0378362343292647</v>
      </c>
      <c r="AO15" s="9" t="n">
        <f aca="false">'Quarterly Data'!AO8/'Quarterly Data'!AO70</f>
        <v>0.0358491519931985</v>
      </c>
      <c r="AP15" s="9" t="n">
        <f aca="false">'Quarterly Data'!AP8/'Quarterly Data'!AP70</f>
        <v>0.0440712874375976</v>
      </c>
      <c r="AQ15" s="9" t="n">
        <f aca="false">'Quarterly Data'!AQ8/'Quarterly Data'!AQ70</f>
        <v>0.0435418482678756</v>
      </c>
    </row>
    <row r="16" customFormat="false" ht="15" hidden="false" customHeight="true" outlineLevel="0" collapsed="false">
      <c r="A16" s="3" t="s">
        <v>172</v>
      </c>
      <c r="B16" s="9" t="n">
        <f aca="false">'Quarterly Data'!B9/'Quarterly Data'!B70</f>
        <v>0.472520534336689</v>
      </c>
      <c r="C16" s="9" t="n">
        <f aca="false">'Quarterly Data'!C9/'Quarterly Data'!C70</f>
        <v>0.478028350110258</v>
      </c>
      <c r="D16" s="9" t="n">
        <f aca="false">'Quarterly Data'!D9/'Quarterly Data'!D70</f>
        <v>0.486042999339898</v>
      </c>
      <c r="E16" s="9" t="n">
        <f aca="false">'Quarterly Data'!E9/'Quarterly Data'!E70</f>
        <v>0.479330922907931</v>
      </c>
      <c r="F16" s="9" t="n">
        <f aca="false">'Quarterly Data'!F9/'Quarterly Data'!F70</f>
        <v>0.483934886047593</v>
      </c>
      <c r="G16" s="9" t="n">
        <f aca="false">'Quarterly Data'!G9/'Quarterly Data'!G70</f>
        <v>0.478403565235701</v>
      </c>
      <c r="H16" s="9" t="n">
        <f aca="false">'Quarterly Data'!H9/'Quarterly Data'!H70</f>
        <v>0.488332510773196</v>
      </c>
      <c r="I16" s="9" t="n">
        <f aca="false">'Quarterly Data'!I9/'Quarterly Data'!I70</f>
        <v>0.529791818497774</v>
      </c>
      <c r="J16" s="9" t="n">
        <f aca="false">'Quarterly Data'!J9/'Quarterly Data'!J70</f>
        <v>0.51690044248986</v>
      </c>
      <c r="K16" s="9" t="n">
        <f aca="false">'Quarterly Data'!K9/'Quarterly Data'!K70</f>
        <v>0.508028656288714</v>
      </c>
      <c r="L16" s="9" t="n">
        <f aca="false">'Quarterly Data'!L9/'Quarterly Data'!L70</f>
        <v>0.511440524565122</v>
      </c>
      <c r="M16" s="9" t="n">
        <f aca="false">'Quarterly Data'!M9/'Quarterly Data'!M70</f>
        <v>0.529421578451231</v>
      </c>
      <c r="N16" s="9" t="n">
        <f aca="false">'Quarterly Data'!N9/'Quarterly Data'!N70</f>
        <v>0.534353162135611</v>
      </c>
      <c r="O16" s="9" t="n">
        <f aca="false">'Quarterly Data'!O9/'Quarterly Data'!O70</f>
        <v>0.524358678468403</v>
      </c>
      <c r="P16" s="9" t="n">
        <f aca="false">'Quarterly Data'!P9/'Quarterly Data'!P70</f>
        <v>0.55046873198376</v>
      </c>
      <c r="Q16" s="9" t="n">
        <f aca="false">'Quarterly Data'!Q9/'Quarterly Data'!Q70</f>
        <v>0.560020839327592</v>
      </c>
      <c r="R16" s="9" t="n">
        <f aca="false">'Quarterly Data'!R9/'Quarterly Data'!R70</f>
        <v>0.556620490980837</v>
      </c>
      <c r="S16" s="9" t="n">
        <f aca="false">'Quarterly Data'!S9/'Quarterly Data'!S70</f>
        <v>0.542755610006699</v>
      </c>
      <c r="T16" s="9" t="n">
        <f aca="false">'Quarterly Data'!T9/'Quarterly Data'!T70</f>
        <v>0.532039712514774</v>
      </c>
      <c r="U16" s="9" t="n">
        <f aca="false">'Quarterly Data'!U9/'Quarterly Data'!U70</f>
        <v>0.534834887021118</v>
      </c>
      <c r="V16" s="9" t="n">
        <f aca="false">'Quarterly Data'!V9/'Quarterly Data'!V70</f>
        <v>0.527552665304544</v>
      </c>
      <c r="W16" s="9" t="n">
        <f aca="false">'Quarterly Data'!W9/'Quarterly Data'!W70</f>
        <v>0.525581957295733</v>
      </c>
      <c r="X16" s="9" t="n">
        <f aca="false">'Quarterly Data'!X9/'Quarterly Data'!X70</f>
        <v>0.558982197616398</v>
      </c>
      <c r="Y16" s="9" t="n">
        <f aca="false">'Quarterly Data'!Y9/'Quarterly Data'!Y70</f>
        <v>0.572731392698079</v>
      </c>
      <c r="Z16" s="9" t="n">
        <f aca="false">'Quarterly Data'!Z9/'Quarterly Data'!Z70</f>
        <v>0.591958641465628</v>
      </c>
      <c r="AA16" s="9" t="n">
        <f aca="false">'Quarterly Data'!AA9/'Quarterly Data'!AA70</f>
        <v>0.577361443272767</v>
      </c>
      <c r="AB16" s="9" t="n">
        <f aca="false">'Quarterly Data'!AB9/'Quarterly Data'!AB70</f>
        <v>0.553196584495916</v>
      </c>
      <c r="AC16" s="9" t="n">
        <f aca="false">'Quarterly Data'!AC9/'Quarterly Data'!AC70</f>
        <v>0.553239541746802</v>
      </c>
      <c r="AD16" s="9" t="n">
        <f aca="false">'Quarterly Data'!AD9/'Quarterly Data'!AD70</f>
        <v>0.557056500683061</v>
      </c>
      <c r="AE16" s="9" t="n">
        <f aca="false">'Quarterly Data'!AE9/'Quarterly Data'!AE70</f>
        <v>0.568326722349164</v>
      </c>
      <c r="AF16" s="9" t="n">
        <f aca="false">'Quarterly Data'!AF9/'Quarterly Data'!AF70</f>
        <v>0.577371469295505</v>
      </c>
      <c r="AG16" s="9" t="n">
        <f aca="false">'Quarterly Data'!AG9/'Quarterly Data'!AG70</f>
        <v>0.585044663109707</v>
      </c>
      <c r="AH16" s="9" t="n">
        <f aca="false">'Quarterly Data'!AH9/'Quarterly Data'!AH70</f>
        <v>0.583082834451541</v>
      </c>
      <c r="AI16" s="9" t="n">
        <f aca="false">'Quarterly Data'!AI9/'Quarterly Data'!AI70</f>
        <v>0.580001070469057</v>
      </c>
      <c r="AJ16" s="9" t="n">
        <f aca="false">'Quarterly Data'!AJ9/'Quarterly Data'!AJ70</f>
        <v>0.614583812472219</v>
      </c>
      <c r="AK16" s="9" t="n">
        <f aca="false">'Quarterly Data'!AK9/'Quarterly Data'!AK70</f>
        <v>0.683143961670195</v>
      </c>
      <c r="AL16" s="9" t="n">
        <f aca="false">'Quarterly Data'!AL9/'Quarterly Data'!AL70</f>
        <v>0.661167173866207</v>
      </c>
      <c r="AM16" s="9" t="n">
        <f aca="false">'Quarterly Data'!AM9/'Quarterly Data'!AM70</f>
        <v>0.620670218126667</v>
      </c>
      <c r="AN16" s="9" t="n">
        <f aca="false">'Quarterly Data'!AN9/'Quarterly Data'!AN70</f>
        <v>0.657069143861672</v>
      </c>
      <c r="AO16" s="9" t="n">
        <f aca="false">'Quarterly Data'!AO9/'Quarterly Data'!AO70</f>
        <v>0.669049379801914</v>
      </c>
      <c r="AP16" s="9" t="n">
        <f aca="false">'Quarterly Data'!AP9/'Quarterly Data'!AP70</f>
        <v>0.646751696155093</v>
      </c>
      <c r="AQ16" s="9" t="n">
        <f aca="false">'Quarterly Data'!AQ9/'Quarterly Data'!AQ70</f>
        <v>0.644699341009071</v>
      </c>
    </row>
    <row r="17" customFormat="false" ht="15" hidden="false" customHeight="true" outlineLevel="0" collapsed="false">
      <c r="A17" s="3" t="s">
        <v>173</v>
      </c>
      <c r="B17" s="9" t="n">
        <f aca="false">'Quarterly Data'!B10/'Quarterly Data'!B70</f>
        <v>0.583505532097108</v>
      </c>
      <c r="C17" s="9" t="n">
        <f aca="false">'Quarterly Data'!C10/'Quarterly Data'!C70</f>
        <v>0.234694666296106</v>
      </c>
      <c r="D17" s="9" t="n">
        <f aca="false">'Quarterly Data'!D10/'Quarterly Data'!D70</f>
        <v>0.234172767276677</v>
      </c>
      <c r="E17" s="9" t="n">
        <f aca="false">'Quarterly Data'!E10/'Quarterly Data'!E70</f>
        <v>0.259190536081202</v>
      </c>
      <c r="F17" s="9" t="n">
        <f aca="false">'Quarterly Data'!F10/'Quarterly Data'!F70</f>
        <v>0.287195053010119</v>
      </c>
      <c r="G17" s="9" t="n">
        <f aca="false">'Quarterly Data'!G10/'Quarterly Data'!G70</f>
        <v>0.242595092915137</v>
      </c>
      <c r="H17" s="9" t="n">
        <f aca="false">'Quarterly Data'!H10/'Quarterly Data'!H70</f>
        <v>0.241765707194041</v>
      </c>
      <c r="I17" s="9" t="n">
        <f aca="false">'Quarterly Data'!I10/'Quarterly Data'!I70</f>
        <v>0.251487850251968</v>
      </c>
      <c r="J17" s="9" t="n">
        <f aca="false">'Quarterly Data'!J10/'Quarterly Data'!J70</f>
        <v>0.305712977881007</v>
      </c>
      <c r="K17" s="9" t="n">
        <f aca="false">'Quarterly Data'!K10/'Quarterly Data'!K70</f>
        <v>0.247852958117533</v>
      </c>
      <c r="L17" s="9" t="n">
        <f aca="false">'Quarterly Data'!L10/'Quarterly Data'!L70</f>
        <v>0.292274628768193</v>
      </c>
      <c r="M17" s="9" t="n">
        <f aca="false">'Quarterly Data'!M10/'Quarterly Data'!M70</f>
        <v>0.241048170919561</v>
      </c>
      <c r="N17" s="9" t="n">
        <f aca="false">'Quarterly Data'!N10/'Quarterly Data'!N70</f>
        <v>0.248416720156847</v>
      </c>
      <c r="O17" s="9" t="n">
        <f aca="false">'Quarterly Data'!O10/'Quarterly Data'!O70</f>
        <v>0.284795164295519</v>
      </c>
      <c r="P17" s="9" t="n">
        <f aca="false">'Quarterly Data'!P10/'Quarterly Data'!P70</f>
        <v>0.223687953128724</v>
      </c>
      <c r="Q17" s="9" t="n">
        <f aca="false">'Quarterly Data'!Q10/'Quarterly Data'!Q70</f>
        <v>0.261399699298022</v>
      </c>
      <c r="R17" s="9" t="n">
        <f aca="false">'Quarterly Data'!R10/'Quarterly Data'!R70</f>
        <v>0.224275959284113</v>
      </c>
      <c r="S17" s="9" t="n">
        <f aca="false">'Quarterly Data'!S10/'Quarterly Data'!S70</f>
        <v>0.21577049328756</v>
      </c>
      <c r="T17" s="9" t="n">
        <f aca="false">'Quarterly Data'!T10/'Quarterly Data'!T70</f>
        <v>0.214492060067894</v>
      </c>
      <c r="U17" s="9" t="n">
        <f aca="false">'Quarterly Data'!U10/'Quarterly Data'!U70</f>
        <v>0.309311681436528</v>
      </c>
      <c r="V17" s="9" t="n">
        <f aca="false">'Quarterly Data'!V10/'Quarterly Data'!V70</f>
        <v>0.177708226710992</v>
      </c>
      <c r="W17" s="9" t="n">
        <f aca="false">'Quarterly Data'!W10/'Quarterly Data'!W70</f>
        <v>0.175804235255958</v>
      </c>
      <c r="X17" s="9" t="n">
        <f aca="false">'Quarterly Data'!X10/'Quarterly Data'!X70</f>
        <v>0.177119894750237</v>
      </c>
      <c r="Y17" s="9" t="n">
        <f aca="false">'Quarterly Data'!Y10/'Quarterly Data'!Y70</f>
        <v>0.179725914897246</v>
      </c>
      <c r="Z17" s="9" t="n">
        <f aca="false">'Quarterly Data'!Z10/'Quarterly Data'!Z70</f>
        <v>0.187378961778588</v>
      </c>
      <c r="AA17" s="9" t="n">
        <f aca="false">'Quarterly Data'!AA10/'Quarterly Data'!AA70</f>
        <v>0.185454977951601</v>
      </c>
      <c r="AB17" s="9" t="n">
        <f aca="false">'Quarterly Data'!AB10/'Quarterly Data'!AB70</f>
        <v>0.187074478825933</v>
      </c>
      <c r="AC17" s="9" t="n">
        <f aca="false">'Quarterly Data'!AC10/'Quarterly Data'!AC70</f>
        <v>0.169962007703138</v>
      </c>
      <c r="AD17" s="9" t="n">
        <f aca="false">'Quarterly Data'!AD10/'Quarterly Data'!AD70</f>
        <v>0.171380756622601</v>
      </c>
      <c r="AE17" s="9" t="n">
        <f aca="false">'Quarterly Data'!AE10/'Quarterly Data'!AE70</f>
        <v>0.16840166121787</v>
      </c>
      <c r="AF17" s="9" t="n">
        <f aca="false">'Quarterly Data'!AF10/'Quarterly Data'!AF70</f>
        <v>0.176988546077338</v>
      </c>
      <c r="AG17" s="9" t="n">
        <f aca="false">'Quarterly Data'!AG10/'Quarterly Data'!AG70</f>
        <v>0.177158214695645</v>
      </c>
      <c r="AH17" s="9" t="n">
        <f aca="false">'Quarterly Data'!AH10/'Quarterly Data'!AH70</f>
        <v>0.173642143021143</v>
      </c>
      <c r="AI17" s="9" t="n">
        <f aca="false">'Quarterly Data'!AI10/'Quarterly Data'!AI70</f>
        <v>0.170145502485927</v>
      </c>
      <c r="AJ17" s="9" t="n">
        <f aca="false">'Quarterly Data'!AJ10/'Quarterly Data'!AJ70</f>
        <v>0.187829962893593</v>
      </c>
      <c r="AK17" s="9" t="n">
        <f aca="false">'Quarterly Data'!AK10/'Quarterly Data'!AK70</f>
        <v>0.206825939983534</v>
      </c>
      <c r="AL17" s="9" t="n">
        <f aca="false">'Quarterly Data'!AL10/'Quarterly Data'!AL70</f>
        <v>0.185706533212543</v>
      </c>
      <c r="AM17" s="9" t="n">
        <f aca="false">'Quarterly Data'!AM10/'Quarterly Data'!AM70</f>
        <v>0.194060412964669</v>
      </c>
      <c r="AN17" s="9" t="n">
        <f aca="false">'Quarterly Data'!AN10/'Quarterly Data'!AN70</f>
        <v>0.206780800285161</v>
      </c>
      <c r="AO17" s="9" t="n">
        <f aca="false">'Quarterly Data'!AO10/'Quarterly Data'!AO70</f>
        <v>0.205364057542526</v>
      </c>
      <c r="AP17" s="9" t="n">
        <f aca="false">'Quarterly Data'!AP10/'Quarterly Data'!AP70</f>
        <v>0.202181767509453</v>
      </c>
      <c r="AQ17" s="9" t="n">
        <f aca="false">'Quarterly Data'!AQ10/'Quarterly Data'!AQ70</f>
        <v>0.215778118501536</v>
      </c>
    </row>
    <row r="18" customFormat="false" ht="15" hidden="false" customHeight="true" outlineLevel="0" collapsed="false">
      <c r="A18" s="3" t="s">
        <v>174</v>
      </c>
      <c r="B18" s="9" t="n">
        <f aca="false">'Quarterly Data'!B11/'Quarterly Data'!B70</f>
        <v>0.0147426078735119</v>
      </c>
      <c r="C18" s="9" t="n">
        <f aca="false">'Quarterly Data'!C11/'Quarterly Data'!C70</f>
        <v>0.00636459191951578</v>
      </c>
      <c r="D18" s="9" t="n">
        <f aca="false">'Quarterly Data'!D11/'Quarterly Data'!D70</f>
        <v>0.00613146918209848</v>
      </c>
      <c r="E18" s="9" t="n">
        <f aca="false">'Quarterly Data'!E11/'Quarterly Data'!E70</f>
        <v>0.00711402774420729</v>
      </c>
      <c r="F18" s="9" t="n">
        <f aca="false">'Quarterly Data'!F11/'Quarterly Data'!F70</f>
        <v>0.00620845345740733</v>
      </c>
      <c r="G18" s="9" t="n">
        <f aca="false">'Quarterly Data'!G11/'Quarterly Data'!G70</f>
        <v>0.00555003024329005</v>
      </c>
      <c r="H18" s="9" t="n">
        <f aca="false">'Quarterly Data'!H11/'Quarterly Data'!H70</f>
        <v>0.00547484140269351</v>
      </c>
      <c r="I18" s="9" t="n">
        <f aca="false">'Quarterly Data'!I11/'Quarterly Data'!I70</f>
        <v>0.0054856547583578</v>
      </c>
      <c r="J18" s="9" t="n">
        <f aca="false">'Quarterly Data'!J11/'Quarterly Data'!J70</f>
        <v>0.00968716018073646</v>
      </c>
      <c r="K18" s="9" t="n">
        <f aca="false">'Quarterly Data'!K11/'Quarterly Data'!K70</f>
        <v>0.00552680157534395</v>
      </c>
      <c r="L18" s="9" t="n">
        <f aca="false">'Quarterly Data'!L11/'Quarterly Data'!L70</f>
        <v>0.00860906575175646</v>
      </c>
      <c r="M18" s="9" t="n">
        <f aca="false">'Quarterly Data'!M11/'Quarterly Data'!M70</f>
        <v>0.00591696596081353</v>
      </c>
      <c r="N18" s="9" t="n">
        <f aca="false">'Quarterly Data'!N11/'Quarterly Data'!N70</f>
        <v>0.00558910145837311</v>
      </c>
      <c r="O18" s="9" t="n">
        <f aca="false">'Quarterly Data'!O11/'Quarterly Data'!O70</f>
        <v>0.00953745536524361</v>
      </c>
      <c r="P18" s="9" t="n">
        <f aca="false">'Quarterly Data'!P11/'Quarterly Data'!P70</f>
        <v>0.00749912717561738</v>
      </c>
      <c r="Q18" s="9" t="n">
        <f aca="false">'Quarterly Data'!Q11/'Quarterly Data'!Q70</f>
        <v>0.00783417244356783</v>
      </c>
      <c r="R18" s="9" t="n">
        <f aca="false">'Quarterly Data'!R11/'Quarterly Data'!R70</f>
        <v>0.00534813918563938</v>
      </c>
      <c r="S18" s="9" t="n">
        <f aca="false">'Quarterly Data'!S11/'Quarterly Data'!S70</f>
        <v>0.00556257570165525</v>
      </c>
      <c r="T18" s="9" t="n">
        <f aca="false">'Quarterly Data'!T11/'Quarterly Data'!T70</f>
        <v>0.00557222121080502</v>
      </c>
      <c r="U18" s="9" t="n">
        <f aca="false">'Quarterly Data'!U11/'Quarterly Data'!U70</f>
        <v>0.00711774079314035</v>
      </c>
      <c r="V18" s="9" t="n">
        <f aca="false">'Quarterly Data'!V11/'Quarterly Data'!V70</f>
        <v>0.0057646081439995</v>
      </c>
      <c r="W18" s="9" t="n">
        <f aca="false">'Quarterly Data'!W11/'Quarterly Data'!W70</f>
        <v>0.00507842816520621</v>
      </c>
      <c r="X18" s="9" t="n">
        <f aca="false">'Quarterly Data'!X11/'Quarterly Data'!X70</f>
        <v>0.00531481655138365</v>
      </c>
      <c r="Y18" s="9" t="n">
        <f aca="false">'Quarterly Data'!Y11/'Quarterly Data'!Y70</f>
        <v>0.00661022328235498</v>
      </c>
      <c r="Z18" s="9" t="n">
        <f aca="false">'Quarterly Data'!Z11/'Quarterly Data'!Z70</f>
        <v>0.00534655049475393</v>
      </c>
      <c r="AA18" s="9" t="n">
        <f aca="false">'Quarterly Data'!AA11/'Quarterly Data'!AA70</f>
        <v>0.00547936921043832</v>
      </c>
      <c r="AB18" s="9" t="n">
        <f aca="false">'Quarterly Data'!AB11/'Quarterly Data'!AB70</f>
        <v>0.00573531103951792</v>
      </c>
      <c r="AC18" s="9" t="n">
        <f aca="false">'Quarterly Data'!AC11/'Quarterly Data'!AC70</f>
        <v>0.00595914007593908</v>
      </c>
      <c r="AD18" s="9" t="n">
        <f aca="false">'Quarterly Data'!AD11/'Quarterly Data'!AD70</f>
        <v>0.00510779231270804</v>
      </c>
      <c r="AE18" s="9" t="n">
        <f aca="false">'Quarterly Data'!AE11/'Quarterly Data'!AE70</f>
        <v>0.00517862708761159</v>
      </c>
      <c r="AF18" s="9" t="n">
        <f aca="false">'Quarterly Data'!AF11/'Quarterly Data'!AF70</f>
        <v>0.00777669548963002</v>
      </c>
      <c r="AG18" s="9" t="n">
        <f aca="false">'Quarterly Data'!AG11/'Quarterly Data'!AG70</f>
        <v>0.0049478617203927</v>
      </c>
      <c r="AH18" s="9" t="n">
        <f aca="false">'Quarterly Data'!AH11/'Quarterly Data'!AH70</f>
        <v>0.00495515131694568</v>
      </c>
      <c r="AI18" s="9" t="n">
        <f aca="false">'Quarterly Data'!AI11/'Quarterly Data'!AI70</f>
        <v>0.00495745083806295</v>
      </c>
      <c r="AJ18" s="9" t="n">
        <f aca="false">'Quarterly Data'!AJ11/'Quarterly Data'!AJ70</f>
        <v>0.00503139033190395</v>
      </c>
      <c r="AK18" s="9" t="n">
        <f aca="false">'Quarterly Data'!AK11/'Quarterly Data'!AK70</f>
        <v>0.00530170403719061</v>
      </c>
      <c r="AL18" s="9" t="n">
        <f aca="false">'Quarterly Data'!AL11/'Quarterly Data'!AL70</f>
        <v>0.00552118600005121</v>
      </c>
      <c r="AM18" s="9" t="n">
        <f aca="false">'Quarterly Data'!AM11/'Quarterly Data'!AM70</f>
        <v>0.00541855156823425</v>
      </c>
      <c r="AN18" s="9" t="n">
        <f aca="false">'Quarterly Data'!AN11/'Quarterly Data'!AN70</f>
        <v>0.0054752106687602</v>
      </c>
      <c r="AO18" s="9" t="n">
        <f aca="false">'Quarterly Data'!AO11/'Quarterly Data'!AO70</f>
        <v>0.00621851884538562</v>
      </c>
      <c r="AP18" s="9" t="n">
        <f aca="false">'Quarterly Data'!AP11/'Quarterly Data'!AP70</f>
        <v>0.00560527195693132</v>
      </c>
      <c r="AQ18" s="9" t="n">
        <f aca="false">'Quarterly Data'!AQ11/'Quarterly Data'!AQ70</f>
        <v>0.00561281637828085</v>
      </c>
    </row>
    <row r="19" customFormat="false" ht="15" hidden="false" customHeight="true" outlineLevel="0" collapsed="false">
      <c r="A19" s="3" t="s">
        <v>175</v>
      </c>
      <c r="B19" s="9" t="n">
        <f aca="false">'Quarterly Data'!B12/'Quarterly Data'!B70</f>
        <v>-10.1768244016048</v>
      </c>
      <c r="C19" s="9" t="n">
        <f aca="false">'Quarterly Data'!C12/'Quarterly Data'!C70</f>
        <v>-0.155670590249785</v>
      </c>
      <c r="D19" s="9" t="n">
        <f aca="false">'Quarterly Data'!D12/'Quarterly Data'!D70</f>
        <v>-0.244163184112967</v>
      </c>
      <c r="E19" s="9" t="n">
        <f aca="false">'Quarterly Data'!E12/'Quarterly Data'!E70</f>
        <v>-0.467920919427571</v>
      </c>
      <c r="F19" s="9" t="n">
        <f aca="false">'Quarterly Data'!F12/'Quarterly Data'!F70</f>
        <v>-0.0992568384412242</v>
      </c>
      <c r="G19" s="9" t="n">
        <f aca="false">'Quarterly Data'!G12/'Quarterly Data'!G70</f>
        <v>-0.233292742272575</v>
      </c>
      <c r="H19" s="9" t="n">
        <f aca="false">'Quarterly Data'!H12/'Quarterly Data'!H70</f>
        <v>-0.0459632034040083</v>
      </c>
      <c r="I19" s="9" t="n">
        <f aca="false">'Quarterly Data'!I12/'Quarterly Data'!I70</f>
        <v>-0.0403600650234925</v>
      </c>
      <c r="J19" s="9" t="n">
        <f aca="false">'Quarterly Data'!J12/'Quarterly Data'!J70</f>
        <v>-0.374460481321847</v>
      </c>
      <c r="K19" s="9" t="n">
        <f aca="false">'Quarterly Data'!K12/'Quarterly Data'!K70</f>
        <v>0.000134286269815408</v>
      </c>
      <c r="L19" s="9" t="n">
        <f aca="false">'Quarterly Data'!L12/'Quarterly Data'!L70</f>
        <v>-0.30134883635086</v>
      </c>
      <c r="M19" s="9" t="n">
        <f aca="false">'Quarterly Data'!M12/'Quarterly Data'!M70</f>
        <v>6.29464463916334E-005</v>
      </c>
      <c r="N19" s="9" t="n">
        <f aca="false">'Quarterly Data'!N12/'Quarterly Data'!N70</f>
        <v>5.49490311918704E-005</v>
      </c>
      <c r="O19" s="9" t="n">
        <f aca="false">'Quarterly Data'!O12/'Quarterly Data'!O70</f>
        <v>-0.363129394624696</v>
      </c>
      <c r="P19" s="9" t="n">
        <f aca="false">'Quarterly Data'!P12/'Quarterly Data'!P70</f>
        <v>-0.339855445916169</v>
      </c>
      <c r="Q19" s="9" t="n">
        <f aca="false">'Quarterly Data'!Q12/'Quarterly Data'!Q70</f>
        <v>-0.464517429748569</v>
      </c>
      <c r="R19" s="9" t="n">
        <f aca="false">'Quarterly Data'!R12/'Quarterly Data'!R70</f>
        <v>-0.544973024699521</v>
      </c>
      <c r="S19" s="9" t="n">
        <f aca="false">'Quarterly Data'!S12/'Quarterly Data'!S70</f>
        <v>-0.380147108562291</v>
      </c>
      <c r="T19" s="9" t="n">
        <f aca="false">'Quarterly Data'!T12/'Quarterly Data'!T70</f>
        <v>6.63043932746908E-005</v>
      </c>
      <c r="U19" s="9" t="n">
        <f aca="false">'Quarterly Data'!U12/'Quarterly Data'!U70</f>
        <v>-0.475900205249174</v>
      </c>
      <c r="V19" s="9" t="n">
        <f aca="false">'Quarterly Data'!V12/'Quarterly Data'!V70</f>
        <v>0.000113445377662233</v>
      </c>
      <c r="W19" s="9" t="n">
        <f aca="false">'Quarterly Data'!W12/'Quarterly Data'!W70</f>
        <v>-0.585991418683294</v>
      </c>
      <c r="X19" s="9" t="n">
        <f aca="false">'Quarterly Data'!X12/'Quarterly Data'!X70</f>
        <v>-0.944438748980443</v>
      </c>
      <c r="Y19" s="9" t="n">
        <f aca="false">'Quarterly Data'!Y12/'Quarterly Data'!Y70</f>
        <v>-1.24875235621752</v>
      </c>
      <c r="Z19" s="9" t="n">
        <f aca="false">'Quarterly Data'!Z12/'Quarterly Data'!Z70</f>
        <v>0.000262565310767887</v>
      </c>
      <c r="AA19" s="9" t="n">
        <f aca="false">'Quarterly Data'!AA12/'Quarterly Data'!AA70</f>
        <v>-0.278346280460764</v>
      </c>
      <c r="AB19" s="9" t="n">
        <f aca="false">'Quarterly Data'!AB12/'Quarterly Data'!AB70</f>
        <v>-0.507784288346075</v>
      </c>
      <c r="AC19" s="9" t="n">
        <f aca="false">'Quarterly Data'!AC12/'Quarterly Data'!AC70</f>
        <v>5.42209452316814E-005</v>
      </c>
      <c r="AD19" s="9" t="n">
        <f aca="false">'Quarterly Data'!AD12/'Quarterly Data'!AD70</f>
        <v>-0.258639090381082</v>
      </c>
      <c r="AE19" s="9" t="n">
        <f aca="false">'Quarterly Data'!AE12/'Quarterly Data'!AE70</f>
        <v>0.000223371619544972</v>
      </c>
      <c r="AF19" s="9" t="n">
        <f aca="false">'Quarterly Data'!AF12/'Quarterly Data'!AF70</f>
        <v>-0.0691398840491983</v>
      </c>
      <c r="AG19" s="9" t="n">
        <f aca="false">'Quarterly Data'!AG12/'Quarterly Data'!AG70</f>
        <v>-0.401156015031109</v>
      </c>
      <c r="AH19" s="9" t="n">
        <f aca="false">'Quarterly Data'!AH12/'Quarterly Data'!AH70</f>
        <v>-0.486175782366748</v>
      </c>
      <c r="AI19" s="9" t="n">
        <f aca="false">'Quarterly Data'!AI12/'Quarterly Data'!AI70</f>
        <v>-0.102894244219212</v>
      </c>
      <c r="AJ19" s="9" t="n">
        <f aca="false">'Quarterly Data'!AJ12/'Quarterly Data'!AJ70</f>
        <v>0.000426170125648949</v>
      </c>
      <c r="AK19" s="9" t="n">
        <f aca="false">'Quarterly Data'!AK12/'Quarterly Data'!AK70</f>
        <v>-0.824914113821763</v>
      </c>
      <c r="AL19" s="9" t="n">
        <f aca="false">'Quarterly Data'!AL12/'Quarterly Data'!AL70</f>
        <v>-0.396969153115622</v>
      </c>
      <c r="AM19" s="9" t="n">
        <f aca="false">'Quarterly Data'!AM12/'Quarterly Data'!AM70</f>
        <v>-0.150163188491057</v>
      </c>
      <c r="AN19" s="9" t="n">
        <f aca="false">'Quarterly Data'!AN12/'Quarterly Data'!AN70</f>
        <v>-0.368157603332728</v>
      </c>
      <c r="AO19" s="9" t="n">
        <f aca="false">'Quarterly Data'!AO12/'Quarterly Data'!AO70</f>
        <v>-0.703169581369988</v>
      </c>
      <c r="AP19" s="9" t="n">
        <f aca="false">'Quarterly Data'!AP12/'Quarterly Data'!AP70</f>
        <v>8.3621772784057E-005</v>
      </c>
      <c r="AQ19" s="9" t="n">
        <f aca="false">'Quarterly Data'!AQ12/'Quarterly Data'!AQ70</f>
        <v>0.0438139848195499</v>
      </c>
    </row>
    <row r="20" customFormat="false" ht="15" hidden="false" customHeight="true" outlineLevel="0" collapsed="false">
      <c r="A20" s="3" t="s">
        <v>176</v>
      </c>
      <c r="B20" s="9" t="n">
        <f aca="false">'Quarterly Data'!B13/'Quarterly Data'!B70</f>
        <v>0.00301739693962868</v>
      </c>
      <c r="C20" s="9" t="n">
        <f aca="false">'Quarterly Data'!C13/'Quarterly Data'!C70</f>
        <v>0.00217128935420581</v>
      </c>
      <c r="D20" s="9" t="n">
        <f aca="false">'Quarterly Data'!D13/'Quarterly Data'!D70</f>
        <v>-0.0210167563738448</v>
      </c>
      <c r="E20" s="9" t="n">
        <f aca="false">'Quarterly Data'!E13/'Quarterly Data'!E70</f>
        <v>0.00282345575111911</v>
      </c>
      <c r="F20" s="9" t="n">
        <f aca="false">'Quarterly Data'!F13/'Quarterly Data'!F70</f>
        <v>0.00290142445984236</v>
      </c>
      <c r="G20" s="9" t="n">
        <f aca="false">'Quarterly Data'!G13/'Quarterly Data'!G70</f>
        <v>0.00181366584854998</v>
      </c>
      <c r="H20" s="9" t="n">
        <f aca="false">'Quarterly Data'!H13/'Quarterly Data'!H70</f>
        <v>0.00105571069683722</v>
      </c>
      <c r="I20" s="9" t="n">
        <f aca="false">'Quarterly Data'!I13/'Quarterly Data'!I70</f>
        <v>0.00321117933666255</v>
      </c>
      <c r="J20" s="9" t="n">
        <f aca="false">'Quarterly Data'!J13/'Quarterly Data'!J70</f>
        <v>0.00257253479113333</v>
      </c>
      <c r="K20" s="9" t="n">
        <f aca="false">'Quarterly Data'!K13/'Quarterly Data'!K70</f>
        <v>0.00271468910156246</v>
      </c>
      <c r="L20" s="9" t="n">
        <f aca="false">'Quarterly Data'!L13/'Quarterly Data'!L70</f>
        <v>0.00258850114941395</v>
      </c>
      <c r="M20" s="9" t="n">
        <f aca="false">'Quarterly Data'!M13/'Quarterly Data'!M70</f>
        <v>0.00176774603616504</v>
      </c>
      <c r="N20" s="9" t="n">
        <f aca="false">'Quarterly Data'!N13/'Quarterly Data'!N70</f>
        <v>0.00184995071679297</v>
      </c>
      <c r="O20" s="9" t="n">
        <f aca="false">'Quarterly Data'!O13/'Quarterly Data'!O70</f>
        <v>-0.179830852259659</v>
      </c>
      <c r="P20" s="9" t="n">
        <f aca="false">'Quarterly Data'!P13/'Quarterly Data'!P70</f>
        <v>0.00299860968632809</v>
      </c>
      <c r="Q20" s="9" t="n">
        <f aca="false">'Quarterly Data'!Q13/'Quarterly Data'!Q70</f>
        <v>0.00250453749776071</v>
      </c>
      <c r="R20" s="9" t="n">
        <f aca="false">'Quarterly Data'!R13/'Quarterly Data'!R70</f>
        <v>0.00303174769122233</v>
      </c>
      <c r="S20" s="9" t="n">
        <f aca="false">'Quarterly Data'!S13/'Quarterly Data'!S70</f>
        <v>0.00274571477078388</v>
      </c>
      <c r="T20" s="9" t="n">
        <f aca="false">'Quarterly Data'!T13/'Quarterly Data'!T70</f>
        <v>0.000652435229822958</v>
      </c>
      <c r="U20" s="9" t="n">
        <f aca="false">'Quarterly Data'!U13/'Quarterly Data'!U70</f>
        <v>0.00222330027008368</v>
      </c>
      <c r="V20" s="9" t="n">
        <f aca="false">'Quarterly Data'!V13/'Quarterly Data'!V70</f>
        <v>0.00425024426543853</v>
      </c>
      <c r="W20" s="9" t="n">
        <f aca="false">'Quarterly Data'!W13/'Quarterly Data'!W70</f>
        <v>0.000683584193459939</v>
      </c>
      <c r="X20" s="9" t="n">
        <f aca="false">'Quarterly Data'!X13/'Quarterly Data'!X70</f>
        <v>0.00299996481123022</v>
      </c>
      <c r="Y20" s="9" t="n">
        <f aca="false">'Quarterly Data'!Y13/'Quarterly Data'!Y70</f>
        <v>0.000953521487123331</v>
      </c>
      <c r="Z20" s="9" t="n">
        <f aca="false">'Quarterly Data'!Z13/'Quarterly Data'!Z70</f>
        <v>0.00324602800861084</v>
      </c>
      <c r="AA20" s="9" t="n">
        <f aca="false">'Quarterly Data'!AA13/'Quarterly Data'!AA70</f>
        <v>0.0030131371176045</v>
      </c>
      <c r="AB20" s="9" t="n">
        <f aca="false">'Quarterly Data'!AB13/'Quarterly Data'!AB70</f>
        <v>0.00265322722413734</v>
      </c>
      <c r="AC20" s="9" t="n">
        <f aca="false">'Quarterly Data'!AC13/'Quarterly Data'!AC70</f>
        <v>0.00406657089237611</v>
      </c>
      <c r="AD20" s="9" t="n">
        <f aca="false">'Quarterly Data'!AD13/'Quarterly Data'!AD70</f>
        <v>0.00356693733004675</v>
      </c>
      <c r="AE20" s="9" t="n">
        <f aca="false">'Quarterly Data'!AE13/'Quarterly Data'!AE70</f>
        <v>0.00314004012302874</v>
      </c>
      <c r="AF20" s="9" t="n">
        <f aca="false">'Quarterly Data'!AF13/'Quarterly Data'!AF70</f>
        <v>0.00319083442290072</v>
      </c>
      <c r="AG20" s="9" t="n">
        <f aca="false">'Quarterly Data'!AG13/'Quarterly Data'!AG70</f>
        <v>0.00394951840141878</v>
      </c>
      <c r="AH20" s="9" t="n">
        <f aca="false">'Quarterly Data'!AH13/'Quarterly Data'!AH70</f>
        <v>0.00438678150999675</v>
      </c>
      <c r="AI20" s="9" t="n">
        <f aca="false">'Quarterly Data'!AI13/'Quarterly Data'!AI70</f>
        <v>0.00432678451664097</v>
      </c>
      <c r="AJ20" s="9" t="n">
        <f aca="false">'Quarterly Data'!AJ13/'Quarterly Data'!AJ70</f>
        <v>0.0038561939248114</v>
      </c>
      <c r="AK20" s="9" t="n">
        <f aca="false">'Quarterly Data'!AK13/'Quarterly Data'!AK70</f>
        <v>0.010626683848203</v>
      </c>
      <c r="AL20" s="9" t="n">
        <f aca="false">'Quarterly Data'!AL13/'Quarterly Data'!AL70</f>
        <v>0.0165094792193696</v>
      </c>
      <c r="AM20" s="9" t="n">
        <f aca="false">'Quarterly Data'!AM13/'Quarterly Data'!AM70</f>
        <v>0.0128726027745594</v>
      </c>
      <c r="AN20" s="9" t="n">
        <f aca="false">'Quarterly Data'!AN13/'Quarterly Data'!AN70</f>
        <v>0.0102718254817787</v>
      </c>
      <c r="AO20" s="9" t="n">
        <f aca="false">'Quarterly Data'!AO13/'Quarterly Data'!AO70</f>
        <v>0.00914244100361612</v>
      </c>
      <c r="AP20" s="9" t="n">
        <f aca="false">'Quarterly Data'!AP13/'Quarterly Data'!AP70</f>
        <v>0.00533611437578264</v>
      </c>
      <c r="AQ20" s="9" t="n">
        <f aca="false">'Quarterly Data'!AQ13/'Quarterly Data'!AQ70</f>
        <v>0.00606550506520047</v>
      </c>
    </row>
    <row r="21" customFormat="false" ht="15" hidden="false" customHeight="true" outlineLevel="0" collapsed="false">
      <c r="A21" s="3" t="s">
        <v>177</v>
      </c>
      <c r="B21" s="9" t="n">
        <f aca="false">'Quarterly Data'!B14/'Quarterly Data'!B70</f>
        <v>-0.0320379772883401</v>
      </c>
      <c r="C21" s="9" t="n">
        <f aca="false">'Quarterly Data'!C14/'Quarterly Data'!C70</f>
        <v>0</v>
      </c>
      <c r="D21" s="9" t="n">
        <f aca="false">'Quarterly Data'!D14/'Quarterly Data'!D70</f>
        <v>-0.0109476961911241</v>
      </c>
      <c r="E21" s="9" t="n">
        <f aca="false">'Quarterly Data'!E14/'Quarterly Data'!E70</f>
        <v>7.56524029007991E-005</v>
      </c>
      <c r="F21" s="9" t="n">
        <f aca="false">'Quarterly Data'!F14/'Quarterly Data'!F70</f>
        <v>-0.0518984526167329</v>
      </c>
      <c r="G21" s="9" t="n">
        <f aca="false">'Quarterly Data'!G14/'Quarterly Data'!G70</f>
        <v>6.11646840420083E-005</v>
      </c>
      <c r="H21" s="9" t="n">
        <f aca="false">'Quarterly Data'!H14/'Quarterly Data'!H70</f>
        <v>0</v>
      </c>
      <c r="I21" s="9" t="n">
        <f aca="false">'Quarterly Data'!I14/'Quarterly Data'!I70</f>
        <v>7.91580773211804E-006</v>
      </c>
      <c r="J21" s="9" t="n">
        <f aca="false">'Quarterly Data'!J14/'Quarterly Data'!J70</f>
        <v>0</v>
      </c>
      <c r="K21" s="9" t="n">
        <f aca="false">'Quarterly Data'!K14/'Quarterly Data'!K70</f>
        <v>-0.00261989879345747</v>
      </c>
      <c r="L21" s="9" t="n">
        <f aca="false">'Quarterly Data'!L14/'Quarterly Data'!L70</f>
        <v>0</v>
      </c>
      <c r="M21" s="9" t="n">
        <f aca="false">'Quarterly Data'!M14/'Quarterly Data'!M70</f>
        <v>2.09821487972111E-005</v>
      </c>
      <c r="N21" s="9" t="n">
        <f aca="false">'Quarterly Data'!N14/'Quarterly Data'!N70</f>
        <v>-2.61662053294621E-006</v>
      </c>
      <c r="O21" s="9" t="n">
        <f aca="false">'Quarterly Data'!O14/'Quarterly Data'!O70</f>
        <v>-0.000462881710898853</v>
      </c>
      <c r="P21" s="9" t="n">
        <f aca="false">'Quarterly Data'!P14/'Quarterly Data'!P70</f>
        <v>-0.00494302065480646</v>
      </c>
      <c r="Q21" s="9" t="n">
        <f aca="false">'Quarterly Data'!Q14/'Quarterly Data'!Q70</f>
        <v>8.6003889101044E-005</v>
      </c>
      <c r="R21" s="9" t="n">
        <f aca="false">'Quarterly Data'!R14/'Quarterly Data'!R70</f>
        <v>0</v>
      </c>
      <c r="S21" s="9" t="n">
        <f aca="false">'Quarterly Data'!S14/'Quarterly Data'!S70</f>
        <v>0</v>
      </c>
      <c r="T21" s="9" t="n">
        <f aca="false">'Quarterly Data'!T14/'Quarterly Data'!T70</f>
        <v>0</v>
      </c>
      <c r="U21" s="9" t="n">
        <f aca="false">'Quarterly Data'!U14/'Quarterly Data'!U70</f>
        <v>-0.09071807085345</v>
      </c>
      <c r="V21" s="9" t="n">
        <f aca="false">'Quarterly Data'!V14/'Quarterly Data'!V70</f>
        <v>-1.31913229839806E-005</v>
      </c>
      <c r="W21" s="9" t="n">
        <f aca="false">'Quarterly Data'!W14/'Quarterly Data'!W70</f>
        <v>0</v>
      </c>
      <c r="X21" s="9" t="n">
        <f aca="false">'Quarterly Data'!X14/'Quarterly Data'!X70</f>
        <v>0</v>
      </c>
      <c r="Y21" s="9" t="n">
        <f aca="false">'Quarterly Data'!Y14/'Quarterly Data'!Y70</f>
        <v>0</v>
      </c>
      <c r="Z21" s="9" t="n">
        <f aca="false">'Quarterly Data'!Z14/'Quarterly Data'!Z70</f>
        <v>0</v>
      </c>
      <c r="AA21" s="9" t="n">
        <f aca="false">'Quarterly Data'!AA14/'Quarterly Data'!AA70</f>
        <v>0</v>
      </c>
      <c r="AB21" s="9" t="n">
        <f aca="false">'Quarterly Data'!AB14/'Quarterly Data'!AB70</f>
        <v>0</v>
      </c>
      <c r="AC21" s="9" t="n">
        <f aca="false">'Quarterly Data'!AC14/'Quarterly Data'!AC70</f>
        <v>0</v>
      </c>
      <c r="AD21" s="9" t="n">
        <f aca="false">'Quarterly Data'!AD14/'Quarterly Data'!AD70</f>
        <v>0</v>
      </c>
      <c r="AE21" s="9" t="n">
        <f aca="false">'Quarterly Data'!AE14/'Quarterly Data'!AE70</f>
        <v>0</v>
      </c>
      <c r="AF21" s="9" t="n">
        <f aca="false">'Quarterly Data'!AF14/'Quarterly Data'!AF70</f>
        <v>0</v>
      </c>
      <c r="AG21" s="9" t="n">
        <f aca="false">'Quarterly Data'!AG14/'Quarterly Data'!AG70</f>
        <v>0</v>
      </c>
      <c r="AH21" s="9" t="n">
        <f aca="false">'Quarterly Data'!AH14/'Quarterly Data'!AH70</f>
        <v>0</v>
      </c>
      <c r="AI21" s="9" t="n">
        <f aca="false">'Quarterly Data'!AI14/'Quarterly Data'!AI70</f>
        <v>0</v>
      </c>
      <c r="AJ21" s="9" t="n">
        <f aca="false">'Quarterly Data'!AJ14/'Quarterly Data'!AJ70</f>
        <v>0</v>
      </c>
      <c r="AK21" s="9" t="n">
        <f aca="false">'Quarterly Data'!AK14/'Quarterly Data'!AK70</f>
        <v>0</v>
      </c>
      <c r="AL21" s="9" t="n">
        <f aca="false">'Quarterly Data'!AL14/'Quarterly Data'!AL70</f>
        <v>0.0001725370625016</v>
      </c>
      <c r="AM21" s="9" t="n">
        <f aca="false">'Quarterly Data'!AM14/'Quarterly Data'!AM70</f>
        <v>2.83424000240498E-005</v>
      </c>
      <c r="AN21" s="9" t="n">
        <f aca="false">'Quarterly Data'!AN14/'Quarterly Data'!AN70</f>
        <v>5.16042475849218E-006</v>
      </c>
      <c r="AO21" s="9" t="n">
        <f aca="false">'Quarterly Data'!AO14/'Quarterly Data'!AO70</f>
        <v>0</v>
      </c>
      <c r="AP21" s="9" t="n">
        <f aca="false">'Quarterly Data'!AP14/'Quarterly Data'!AP70</f>
        <v>0</v>
      </c>
      <c r="AQ21" s="9" t="n">
        <f aca="false">'Quarterly Data'!AQ14/'Quarterly Data'!AQ70</f>
        <v>0</v>
      </c>
    </row>
    <row r="22" customFormat="false" ht="15" hidden="false" customHeight="true" outlineLevel="0" collapsed="false">
      <c r="A22" s="3" t="s">
        <v>178</v>
      </c>
      <c r="B22" s="9" t="n">
        <f aca="false">'Quarterly Data'!B15/'Quarterly Data'!B70</f>
        <v>-0.00835797087081931</v>
      </c>
      <c r="C22" s="9" t="n">
        <f aca="false">'Quarterly Data'!C15/'Quarterly Data'!C70</f>
        <v>-0.153415163433104</v>
      </c>
      <c r="D22" s="9" t="n">
        <f aca="false">'Quarterly Data'!D15/'Quarterly Data'!D70</f>
        <v>-0.0149395239823886</v>
      </c>
      <c r="E22" s="9" t="n">
        <f aca="false">'Quarterly Data'!E15/'Quarterly Data'!E70</f>
        <v>-0.00183997451340872</v>
      </c>
      <c r="F22" s="9" t="n">
        <f aca="false">'Quarterly Data'!F15/'Quarterly Data'!F70</f>
        <v>-0.0016251221811419</v>
      </c>
      <c r="G22" s="9" t="n">
        <f aca="false">'Quarterly Data'!G15/'Quarterly Data'!G70</f>
        <v>-0.00309014621116581</v>
      </c>
      <c r="H22" s="9" t="n">
        <f aca="false">'Quarterly Data'!H15/'Quarterly Data'!H70</f>
        <v>-0.010464268087997</v>
      </c>
      <c r="I22" s="9" t="n">
        <f aca="false">'Quarterly Data'!I15/'Quarterly Data'!I70</f>
        <v>-0.00112932190311551</v>
      </c>
      <c r="J22" s="9" t="n">
        <f aca="false">'Quarterly Data'!J15/'Quarterly Data'!J70</f>
        <v>-0.015482604474784</v>
      </c>
      <c r="K22" s="9" t="n">
        <f aca="false">'Quarterly Data'!K15/'Quarterly Data'!K70</f>
        <v>-0.00293849955125481</v>
      </c>
      <c r="L22" s="9" t="n">
        <f aca="false">'Quarterly Data'!L15/'Quarterly Data'!L70</f>
        <v>-0.0206659624761333</v>
      </c>
      <c r="M22" s="9" t="n">
        <f aca="false">'Quarterly Data'!M15/'Quarterly Data'!M70</f>
        <v>-0.00119860525004069</v>
      </c>
      <c r="N22" s="9" t="n">
        <f aca="false">'Quarterly Data'!N15/'Quarterly Data'!N70</f>
        <v>-0.00152025652964175</v>
      </c>
      <c r="O22" s="9" t="n">
        <f aca="false">'Quarterly Data'!O15/'Quarterly Data'!O70</f>
        <v>-0.00263868726721437</v>
      </c>
      <c r="P22" s="9" t="n">
        <f aca="false">'Quarterly Data'!P15/'Quarterly Data'!P70</f>
        <v>-0.00164246763200783</v>
      </c>
      <c r="Q22" s="9" t="n">
        <f aca="false">'Quarterly Data'!Q15/'Quarterly Data'!Q70</f>
        <v>-0.00155328236073401</v>
      </c>
      <c r="R22" s="9" t="n">
        <f aca="false">'Quarterly Data'!R15/'Quarterly Data'!R70</f>
        <v>-0.00507300218686813</v>
      </c>
      <c r="S22" s="9" t="n">
        <f aca="false">'Quarterly Data'!S15/'Quarterly Data'!S70</f>
        <v>-0.00398154992193325</v>
      </c>
      <c r="T22" s="9" t="n">
        <f aca="false">'Quarterly Data'!T15/'Quarterly Data'!T70</f>
        <v>-0.00141891401607838</v>
      </c>
      <c r="U22" s="9" t="n">
        <f aca="false">'Quarterly Data'!U15/'Quarterly Data'!U70</f>
        <v>-0.00511173566268345</v>
      </c>
      <c r="V22" s="9" t="n">
        <f aca="false">'Quarterly Data'!V15/'Quarterly Data'!V70</f>
        <v>-0.00056986515290796</v>
      </c>
      <c r="W22" s="9" t="n">
        <f aca="false">'Quarterly Data'!W15/'Quarterly Data'!W70</f>
        <v>-0.0631307026787677</v>
      </c>
      <c r="X22" s="9" t="n">
        <f aca="false">'Quarterly Data'!X15/'Quarterly Data'!X70</f>
        <v>-0.00252505688696108</v>
      </c>
      <c r="Y22" s="9" t="n">
        <f aca="false">'Quarterly Data'!Y15/'Quarterly Data'!Y70</f>
        <v>-0.000961252742424331</v>
      </c>
      <c r="Z22" s="9" t="n">
        <f aca="false">'Quarterly Data'!Z15/'Quarterly Data'!Z70</f>
        <v>-0.00908167074891279</v>
      </c>
      <c r="AA22" s="9" t="n">
        <f aca="false">'Quarterly Data'!AA15/'Quarterly Data'!AA70</f>
        <v>-0.00153752544699682</v>
      </c>
      <c r="AB22" s="9" t="n">
        <f aca="false">'Quarterly Data'!AB15/'Quarterly Data'!AB70</f>
        <v>-0.00186010087768149</v>
      </c>
      <c r="AC22" s="9" t="n">
        <f aca="false">'Quarterly Data'!AC15/'Quarterly Data'!AC70</f>
        <v>0.00684474884805655</v>
      </c>
      <c r="AD22" s="9" t="n">
        <f aca="false">'Quarterly Data'!AD15/'Quarterly Data'!AD70</f>
        <v>-0.00396957280290297</v>
      </c>
      <c r="AE22" s="9" t="n">
        <f aca="false">'Quarterly Data'!AE15/'Quarterly Data'!AE70</f>
        <v>-0.0054713209339119</v>
      </c>
      <c r="AF22" s="9" t="n">
        <f aca="false">'Quarterly Data'!AF15/'Quarterly Data'!AF70</f>
        <v>-0.0195946007596327</v>
      </c>
      <c r="AG22" s="9" t="n">
        <f aca="false">'Quarterly Data'!AG15/'Quarterly Data'!AG70</f>
        <v>-0.0285030887114801</v>
      </c>
      <c r="AH22" s="9" t="n">
        <f aca="false">'Quarterly Data'!AH15/'Quarterly Data'!AH70</f>
        <v>-0.0241014633137572</v>
      </c>
      <c r="AI22" s="9" t="n">
        <f aca="false">'Quarterly Data'!AI15/'Quarterly Data'!AI70</f>
        <v>-0.00343247899528029</v>
      </c>
      <c r="AJ22" s="9" t="n">
        <f aca="false">'Quarterly Data'!AJ15/'Quarterly Data'!AJ70</f>
        <v>-0.0409226634592845</v>
      </c>
      <c r="AK22" s="9" t="n">
        <f aca="false">'Quarterly Data'!AK15/'Quarterly Data'!AK70</f>
        <v>-0.00989996246554422</v>
      </c>
      <c r="AL22" s="9" t="n">
        <f aca="false">'Quarterly Data'!AL15/'Quarterly Data'!AL70</f>
        <v>-0.00435720462317474</v>
      </c>
      <c r="AM22" s="9" t="n">
        <f aca="false">'Quarterly Data'!AM15/'Quarterly Data'!AM70</f>
        <v>-0.00548554269556383</v>
      </c>
      <c r="AN22" s="9" t="n">
        <f aca="false">'Quarterly Data'!AN15/'Quarterly Data'!AN70</f>
        <v>-0.116674623577129</v>
      </c>
      <c r="AO22" s="9" t="n">
        <f aca="false">'Quarterly Data'!AO15/'Quarterly Data'!AO70</f>
        <v>-0.0088132405478579</v>
      </c>
      <c r="AP22" s="9" t="n">
        <f aca="false">'Quarterly Data'!AP15/'Quarterly Data'!AP70</f>
        <v>-0.00584829773408499</v>
      </c>
      <c r="AQ22" s="9" t="n">
        <f aca="false">'Quarterly Data'!AQ15/'Quarterly Data'!AQ70</f>
        <v>-0.0338967008691143</v>
      </c>
    </row>
    <row r="23" customFormat="false" ht="15" hidden="false" customHeight="true" outlineLevel="0" collapsed="false">
      <c r="A23" s="3" t="s">
        <v>179</v>
      </c>
      <c r="B23" s="9" t="n">
        <f aca="false">'Quarterly Data'!B16/'Quarterly Data'!B70</f>
        <v>0.00698592987109685</v>
      </c>
      <c r="C23" s="9" t="n">
        <f aca="false">'Quarterly Data'!C16/'Quarterly Data'!C70</f>
        <v>0.00408202398590692</v>
      </c>
      <c r="D23" s="9" t="n">
        <f aca="false">'Quarterly Data'!D16/'Quarterly Data'!D70</f>
        <v>0.0282573679245759</v>
      </c>
      <c r="E23" s="9" t="n">
        <f aca="false">'Quarterly Data'!E16/'Quarterly Data'!E70</f>
        <v>-0.0111100957402888</v>
      </c>
      <c r="F23" s="9" t="n">
        <f aca="false">'Quarterly Data'!F16/'Quarterly Data'!F70</f>
        <v>0.00294739297411759</v>
      </c>
      <c r="G23" s="9" t="n">
        <f aca="false">'Quarterly Data'!G16/'Quarterly Data'!G70</f>
        <v>0.00277102612051185</v>
      </c>
      <c r="H23" s="9" t="n">
        <f aca="false">'Quarterly Data'!H16/'Quarterly Data'!H70</f>
        <v>0.0027268105435896</v>
      </c>
      <c r="I23" s="9" t="n">
        <f aca="false">'Quarterly Data'!I16/'Quarterly Data'!I70</f>
        <v>0.00534580882175705</v>
      </c>
      <c r="J23" s="9" t="n">
        <f aca="false">'Quarterly Data'!J16/'Quarterly Data'!J70</f>
        <v>0.00906048333294759</v>
      </c>
      <c r="K23" s="9" t="n">
        <f aca="false">'Quarterly Data'!K16/'Quarterly Data'!K70</f>
        <v>0.00992401864577005</v>
      </c>
      <c r="L23" s="9" t="n">
        <f aca="false">'Quarterly Data'!L16/'Quarterly Data'!L70</f>
        <v>0.0201324947265587</v>
      </c>
      <c r="M23" s="9" t="n">
        <f aca="false">'Quarterly Data'!M16/'Quarterly Data'!M70</f>
        <v>0.00628415356476473</v>
      </c>
      <c r="N23" s="9" t="n">
        <f aca="false">'Quarterly Data'!N16/'Quarterly Data'!N70</f>
        <v>0.00856943224539884</v>
      </c>
      <c r="O23" s="9" t="n">
        <f aca="false">'Quarterly Data'!O16/'Quarterly Data'!O70</f>
        <v>0.0133817272015222</v>
      </c>
      <c r="P23" s="9" t="n">
        <f aca="false">'Quarterly Data'!P16/'Quarterly Data'!P70</f>
        <v>0.00732212590941051</v>
      </c>
      <c r="Q23" s="9" t="n">
        <f aca="false">'Quarterly Data'!Q16/'Quarterly Data'!Q70</f>
        <v>0.0181702762064388</v>
      </c>
      <c r="R23" s="9" t="n">
        <f aca="false">'Quarterly Data'!R16/'Quarterly Data'!R70</f>
        <v>0.00663735255131042</v>
      </c>
      <c r="S23" s="9" t="n">
        <f aca="false">'Quarterly Data'!S16/'Quarterly Data'!S70</f>
        <v>0.00446376278474846</v>
      </c>
      <c r="T23" s="9" t="n">
        <f aca="false">'Quarterly Data'!T16/'Quarterly Data'!T70</f>
        <v>0.0108659639698563</v>
      </c>
      <c r="U23" s="9" t="n">
        <f aca="false">'Quarterly Data'!U16/'Quarterly Data'!U70</f>
        <v>0.0243423555196527</v>
      </c>
      <c r="V23" s="9" t="n">
        <f aca="false">'Quarterly Data'!V16/'Quarterly Data'!V70</f>
        <v>0.010843267492832</v>
      </c>
      <c r="W23" s="9" t="n">
        <f aca="false">'Quarterly Data'!W16/'Quarterly Data'!W70</f>
        <v>0.00875302059211922</v>
      </c>
      <c r="X23" s="9" t="n">
        <f aca="false">'Quarterly Data'!X16/'Quarterly Data'!X70</f>
        <v>0.0089687529304599</v>
      </c>
      <c r="Y23" s="9" t="n">
        <f aca="false">'Quarterly Data'!Y16/'Quarterly Data'!Y70</f>
        <v>0.0215624710344889</v>
      </c>
      <c r="Z23" s="9" t="n">
        <f aca="false">'Quarterly Data'!Z16/'Quarterly Data'!Z70</f>
        <v>0.00786666264418296</v>
      </c>
      <c r="AA23" s="9" t="n">
        <f aca="false">'Quarterly Data'!AA16/'Quarterly Data'!AA70</f>
        <v>0.00613978282525574</v>
      </c>
      <c r="AB23" s="9" t="n">
        <f aca="false">'Quarterly Data'!AB16/'Quarterly Data'!AB70</f>
        <v>0.0097009427717972</v>
      </c>
      <c r="AC23" s="9" t="n">
        <f aca="false">'Quarterly Data'!AC16/'Quarterly Data'!AC70</f>
        <v>0.0115490613343481</v>
      </c>
      <c r="AD23" s="9" t="n">
        <f aca="false">'Quarterly Data'!AD16/'Quarterly Data'!AD70</f>
        <v>0.0232160646047544</v>
      </c>
      <c r="AE23" s="9" t="n">
        <f aca="false">'Quarterly Data'!AE16/'Quarterly Data'!AE70</f>
        <v>0.0168530035711862</v>
      </c>
      <c r="AF23" s="9" t="n">
        <f aca="false">'Quarterly Data'!AF16/'Quarterly Data'!AF70</f>
        <v>0.0127376465931898</v>
      </c>
      <c r="AG23" s="9" t="n">
        <f aca="false">'Quarterly Data'!AG16/'Quarterly Data'!AG70</f>
        <v>0.0229644760348987</v>
      </c>
      <c r="AH23" s="9" t="n">
        <f aca="false">'Quarterly Data'!AH16/'Quarterly Data'!AH70</f>
        <v>0.0819950951497507</v>
      </c>
      <c r="AI23" s="9" t="n">
        <f aca="false">'Quarterly Data'!AI16/'Quarterly Data'!AI70</f>
        <v>0.0345961832468575</v>
      </c>
      <c r="AJ23" s="9" t="n">
        <f aca="false">'Quarterly Data'!AJ16/'Quarterly Data'!AJ70</f>
        <v>0.0360849868208574</v>
      </c>
      <c r="AK23" s="9" t="n">
        <f aca="false">'Quarterly Data'!AK16/'Quarterly Data'!AK70</f>
        <v>0.038681749894761</v>
      </c>
      <c r="AL23" s="9" t="n">
        <f aca="false">'Quarterly Data'!AL16/'Quarterly Data'!AL70</f>
        <v>0.0107024482351739</v>
      </c>
      <c r="AM23" s="9" t="n">
        <f aca="false">'Quarterly Data'!AM16/'Quarterly Data'!AM70</f>
        <v>0.012380475646869</v>
      </c>
      <c r="AN23" s="9" t="n">
        <f aca="false">'Quarterly Data'!AN16/'Quarterly Data'!AN70</f>
        <v>0.0798369314386325</v>
      </c>
      <c r="AO23" s="9" t="n">
        <f aca="false">'Quarterly Data'!AO16/'Quarterly Data'!AO70</f>
        <v>0.0533512108694151</v>
      </c>
      <c r="AP23" s="9" t="n">
        <f aca="false">'Quarterly Data'!AP16/'Quarterly Data'!AP70</f>
        <v>0.106586402134879</v>
      </c>
      <c r="AQ23" s="9" t="n">
        <f aca="false">'Quarterly Data'!AQ16/'Quarterly Data'!AQ70</f>
        <v>0.0261774429129704</v>
      </c>
    </row>
    <row r="24" customFormat="false" ht="15" hidden="false" customHeight="true" outlineLevel="0" collapsed="false">
      <c r="A24" s="3" t="s">
        <v>180</v>
      </c>
      <c r="B24" s="9" t="n">
        <f aca="false">'Quarterly Data'!B17/'Quarterly Data'!B70</f>
        <v>0.000956602290643152</v>
      </c>
      <c r="C24" s="9" t="n">
        <f aca="false">'Quarterly Data'!C17/'Quarterly Data'!C70</f>
        <v>0.00112092812910875</v>
      </c>
      <c r="D24" s="9" t="n">
        <f aca="false">'Quarterly Data'!D17/'Quarterly Data'!D70</f>
        <v>0.00115524364067844</v>
      </c>
      <c r="E24" s="9" t="n">
        <f aca="false">'Quarterly Data'!E17/'Quarterly Data'!E70</f>
        <v>0.00114559352964067</v>
      </c>
      <c r="F24" s="9" t="n">
        <f aca="false">'Quarterly Data'!F17/'Quarterly Data'!F70</f>
        <v>0.000708455925888815</v>
      </c>
      <c r="G24" s="9" t="n">
        <f aca="false">'Quarterly Data'!G17/'Quarterly Data'!G70</f>
        <v>0.000585053499532253</v>
      </c>
      <c r="H24" s="9" t="n">
        <f aca="false">'Quarterly Data'!H17/'Quarterly Data'!H70</f>
        <v>0.000604778992158004</v>
      </c>
      <c r="I24" s="9" t="n">
        <f aca="false">'Quarterly Data'!I17/'Quarterly Data'!I70</f>
        <v>-0.000612155797950462</v>
      </c>
      <c r="J24" s="9" t="n">
        <f aca="false">'Quarterly Data'!J17/'Quarterly Data'!J70</f>
        <v>0.000560849447811054</v>
      </c>
      <c r="K24" s="9" t="n">
        <f aca="false">'Quarterly Data'!K17/'Quarterly Data'!K70</f>
        <v>0.000721459567243564</v>
      </c>
      <c r="L24" s="9" t="n">
        <f aca="false">'Quarterly Data'!L17/'Quarterly Data'!L70</f>
        <v>0.00073581758562021</v>
      </c>
      <c r="M24" s="9" t="n">
        <f aca="false">'Quarterly Data'!M17/'Quarterly Data'!M70</f>
        <v>0.000291127314561304</v>
      </c>
      <c r="N24" s="9" t="n">
        <f aca="false">'Quarterly Data'!N17/'Quarterly Data'!N70</f>
        <v>0.000622755686841198</v>
      </c>
      <c r="O24" s="9" t="n">
        <f aca="false">'Quarterly Data'!O17/'Quarterly Data'!O70</f>
        <v>0.000643327123622135</v>
      </c>
      <c r="P24" s="9" t="n">
        <f aca="false">'Quarterly Data'!P17/'Quarterly Data'!P70</f>
        <v>0.000689784346247347</v>
      </c>
      <c r="Q24" s="9" t="n">
        <f aca="false">'Quarterly Data'!Q17/'Quarterly Data'!Q70</f>
        <v>-0.0078967207265504</v>
      </c>
      <c r="R24" s="9" t="n">
        <f aca="false">'Quarterly Data'!R17/'Quarterly Data'!R70</f>
        <v>0.000138878675570253</v>
      </c>
      <c r="S24" s="9" t="n">
        <f aca="false">'Quarterly Data'!S17/'Quarterly Data'!S70</f>
        <v>0.000492753034680024</v>
      </c>
      <c r="T24" s="9" t="n">
        <f aca="false">'Quarterly Data'!T17/'Quarterly Data'!T70</f>
        <v>0.00069487004151876</v>
      </c>
      <c r="U24" s="9" t="n">
        <f aca="false">'Quarterly Data'!U17/'Quarterly Data'!U70</f>
        <v>0.000927479254504513</v>
      </c>
      <c r="V24" s="9" t="n">
        <f aca="false">'Quarterly Data'!V17/'Quarterly Data'!V70</f>
        <v>0.000403654483309805</v>
      </c>
      <c r="W24" s="9" t="n">
        <f aca="false">'Quarterly Data'!W17/'Quarterly Data'!W70</f>
        <v>0.000633821359453277</v>
      </c>
      <c r="X24" s="9" t="n">
        <f aca="false">'Quarterly Data'!X17/'Quarterly Data'!X70</f>
        <v>0.000737015576461404</v>
      </c>
      <c r="Y24" s="9" t="n">
        <f aca="false">'Quarterly Data'!Y17/'Quarterly Data'!Y70</f>
        <v>0.000608192083678665</v>
      </c>
      <c r="Z24" s="9" t="n">
        <f aca="false">'Quarterly Data'!Z17/'Quarterly Data'!Z70</f>
        <v>0.000725915859181805</v>
      </c>
      <c r="AA24" s="9" t="n">
        <f aca="false">'Quarterly Data'!AA17/'Quarterly Data'!AA70</f>
        <v>0.000750704538718244</v>
      </c>
      <c r="AB24" s="9" t="n">
        <f aca="false">'Quarterly Data'!AB17/'Quarterly Data'!AB70</f>
        <v>0.000392687963066092</v>
      </c>
      <c r="AC24" s="9" t="n">
        <f aca="false">'Quarterly Data'!AC17/'Quarterly Data'!AC70</f>
        <v>0.000451841210264012</v>
      </c>
      <c r="AD24" s="9" t="n">
        <f aca="false">'Quarterly Data'!AD17/'Quarterly Data'!AD70</f>
        <v>0.000769136993020211</v>
      </c>
      <c r="AE24" s="9" t="n">
        <f aca="false">'Quarterly Data'!AE17/'Quarterly Data'!AE70</f>
        <v>0.000862676599621961</v>
      </c>
      <c r="AF24" s="9" t="n">
        <f aca="false">'Quarterly Data'!AF17/'Quarterly Data'!AF70</f>
        <v>0.000662830339056672</v>
      </c>
      <c r="AG24" s="9" t="n">
        <f aca="false">'Quarterly Data'!AG17/'Quarterly Data'!AG70</f>
        <v>0.000660402815651997</v>
      </c>
      <c r="AH24" s="9" t="n">
        <f aca="false">'Quarterly Data'!AH17/'Quarterly Data'!AH70</f>
        <v>0.000785383733238523</v>
      </c>
      <c r="AI24" s="9" t="n">
        <f aca="false">'Quarterly Data'!AI17/'Quarterly Data'!AI70</f>
        <v>0.000855535050781459</v>
      </c>
      <c r="AJ24" s="9" t="n">
        <f aca="false">'Quarterly Data'!AJ17/'Quarterly Data'!AJ70</f>
        <v>0.000749026281443607</v>
      </c>
      <c r="AK24" s="9" t="n">
        <f aca="false">'Quarterly Data'!AK17/'Quarterly Data'!AK70</f>
        <v>0.000856031237224435</v>
      </c>
      <c r="AL24" s="9" t="n">
        <f aca="false">'Quarterly Data'!AL17/'Quarterly Data'!AL70</f>
        <v>0.00108672597575635</v>
      </c>
      <c r="AM24" s="9" t="n">
        <f aca="false">'Quarterly Data'!AM17/'Quarterly Data'!AM70</f>
        <v>0.00104866880088984</v>
      </c>
      <c r="AN24" s="9" t="n">
        <f aca="false">'Quarterly Data'!AN17/'Quarterly Data'!AN70</f>
        <v>0.00101918388980221</v>
      </c>
      <c r="AO24" s="9" t="n">
        <f aca="false">'Quarterly Data'!AO17/'Quarterly Data'!AO70</f>
        <v>0.000935758775816677</v>
      </c>
      <c r="AP24" s="9" t="n">
        <f aca="false">'Quarterly Data'!AP17/'Quarterly Data'!AP70</f>
        <v>0.00110276212858975</v>
      </c>
      <c r="AQ24" s="9" t="n">
        <f aca="false">'Quarterly Data'!AQ17/'Quarterly Data'!AQ70</f>
        <v>0.00107546271863563</v>
      </c>
    </row>
    <row r="25" customFormat="false" ht="15" hidden="false" customHeight="true" outlineLevel="0" collapsed="false">
      <c r="A25" s="3" t="s">
        <v>181</v>
      </c>
      <c r="B25" s="9" t="n">
        <f aca="false">('Quarterly Data'!B18+'Quarterly Data'!B19+'Quarterly Data'!B20+'Quarterly Data'!B21)/'Quarterly Data'!B70</f>
        <v>-0.00754622549847355</v>
      </c>
      <c r="C25" s="9" t="n">
        <f aca="false">('Quarterly Data'!C18+'Quarterly Data'!C19+'Quarterly Data'!C20+'Quarterly Data'!C21)/'Quarterly Data'!C70</f>
        <v>-0.000678527923189315</v>
      </c>
      <c r="D25" s="9" t="n">
        <f aca="false">('Quarterly Data'!D18+'Quarterly Data'!D19+'Quarterly Data'!D20+'Quarterly Data'!D21)/'Quarterly Data'!D70</f>
        <v>-0.00125829354289858</v>
      </c>
      <c r="E25" s="9" t="n">
        <f aca="false">('Quarterly Data'!E18+'Quarterly Data'!E19+'Quarterly Data'!E20+'Quarterly Data'!E21)/'Quarterly Data'!E70</f>
        <v>-0.00164814163462455</v>
      </c>
      <c r="F25" s="9" t="n">
        <f aca="false">('Quarterly Data'!F18+'Quarterly Data'!F19+'Quarterly Data'!F20+'Quarterly Data'!F21)/'Quarterly Data'!F70</f>
        <v>-0.000486725445267125</v>
      </c>
      <c r="G25" s="9" t="n">
        <f aca="false">('Quarterly Data'!G18+'Quarterly Data'!G19+'Quarterly Data'!G20+'Quarterly Data'!G21)/'Quarterly Data'!G70</f>
        <v>-0.000481339470069717</v>
      </c>
      <c r="H25" s="9" t="n">
        <f aca="false">('Quarterly Data'!H18+'Quarterly Data'!H19+'Quarterly Data'!H20+'Quarterly Data'!H21)/'Quarterly Data'!H70</f>
        <v>-0.000453584244118503</v>
      </c>
      <c r="I25" s="9" t="n">
        <f aca="false">('Quarterly Data'!I18+'Quarterly Data'!I19+'Quarterly Data'!I20+'Quarterly Data'!I21)/'Quarterly Data'!I70</f>
        <v>0.003979012686678</v>
      </c>
      <c r="J25" s="9" t="n">
        <f aca="false">('Quarterly Data'!J18+'Quarterly Data'!J19+'Quarterly Data'!J20+'Quarterly Data'!J21)/'Quarterly Data'!J70</f>
        <v>-0.000487122759835892</v>
      </c>
      <c r="K25" s="9" t="n">
        <f aca="false">('Quarterly Data'!K18+'Quarterly Data'!K19+'Quarterly Data'!K20+'Quarterly Data'!K21)/'Quarterly Data'!K70</f>
        <v>-0.00049501605343719</v>
      </c>
      <c r="L25" s="9" t="n">
        <f aca="false">('Quarterly Data'!L18+'Quarterly Data'!L19+'Quarterly Data'!L20+'Quarterly Data'!L21)/'Quarterly Data'!L70</f>
        <v>0.00134549501370553</v>
      </c>
      <c r="M25" s="9" t="n">
        <f aca="false">('Quarterly Data'!M18+'Quarterly Data'!M19+'Quarterly Data'!M20+'Quarterly Data'!M21)/'Quarterly Data'!M70</f>
        <v>-0.000498326033933764</v>
      </c>
      <c r="N25" s="9" t="n">
        <f aca="false">('Quarterly Data'!N18+'Quarterly Data'!N19+'Quarterly Data'!N20+'Quarterly Data'!N21)/'Quarterly Data'!N70</f>
        <v>-0.000502391142325672</v>
      </c>
      <c r="O25" s="9" t="n">
        <f aca="false">('Quarterly Data'!O18+'Quarterly Data'!O19+'Quarterly Data'!O20+'Quarterly Data'!O21)/'Quarterly Data'!O70</f>
        <v>-0.000373966579991729</v>
      </c>
      <c r="P25" s="9" t="n">
        <f aca="false">('Quarterly Data'!P18+'Quarterly Data'!P19+'Quarterly Data'!P20+'Quarterly Data'!P21)/'Quarterly Data'!P70</f>
        <v>-6.5073994928995E-005</v>
      </c>
      <c r="Q25" s="9" t="n">
        <f aca="false">('Quarterly Data'!Q18+'Quarterly Data'!Q19+'Quarterly Data'!Q20+'Quarterly Data'!Q21)/'Quarterly Data'!Q70</f>
        <v>-6.25482829825775E-005</v>
      </c>
      <c r="R25" s="9" t="n">
        <f aca="false">('Quarterly Data'!R18+'Quarterly Data'!R19+'Quarterly Data'!R20+'Quarterly Data'!R21)/'Quarterly Data'!R70</f>
        <v>-6.28884568620016E-005</v>
      </c>
      <c r="S25" s="9" t="n">
        <f aca="false">('Quarterly Data'!S18+'Quarterly Data'!S19+'Quarterly Data'!S20+'Quarterly Data'!S21)/'Quarterly Data'!S70</f>
        <v>0</v>
      </c>
      <c r="T25" s="9" t="n">
        <f aca="false">('Quarterly Data'!T18+'Quarterly Data'!T19+'Quarterly Data'!T20+'Quarterly Data'!T21)/'Quarterly Data'!T70</f>
        <v>0</v>
      </c>
      <c r="U25" s="9" t="n">
        <f aca="false">('Quarterly Data'!U18+'Quarterly Data'!U19+'Quarterly Data'!U20+'Quarterly Data'!U21)/'Quarterly Data'!U70</f>
        <v>0</v>
      </c>
      <c r="V25" s="9" t="n">
        <f aca="false">('Quarterly Data'!V18+'Quarterly Data'!V19+'Quarterly Data'!V20+'Quarterly Data'!V21)/'Quarterly Data'!V70</f>
        <v>0</v>
      </c>
      <c r="W25" s="9" t="n">
        <f aca="false">('Quarterly Data'!W18+'Quarterly Data'!W19+'Quarterly Data'!W20+'Quarterly Data'!W21)/'Quarterly Data'!W70</f>
        <v>0</v>
      </c>
      <c r="X25" s="9" t="n">
        <f aca="false">('Quarterly Data'!X18+'Quarterly Data'!X19+'Quarterly Data'!X20+'Quarterly Data'!X21)/'Quarterly Data'!X70</f>
        <v>0</v>
      </c>
      <c r="Y25" s="9" t="n">
        <f aca="false">('Quarterly Data'!Y18+'Quarterly Data'!Y19+'Quarterly Data'!Y20+'Quarterly Data'!Y21)/'Quarterly Data'!Y70</f>
        <v>0.0432151400474896</v>
      </c>
      <c r="Z25" s="9" t="n">
        <f aca="false">('Quarterly Data'!Z18+'Quarterly Data'!Z19+'Quarterly Data'!Z20+'Quarterly Data'!Z21)/'Quarterly Data'!Z70</f>
        <v>0</v>
      </c>
      <c r="AA25" s="9" t="n">
        <f aca="false">('Quarterly Data'!AA18+'Quarterly Data'!AA19+'Quarterly Data'!AA20+'Quarterly Data'!AA21)/'Quarterly Data'!AA70</f>
        <v>0</v>
      </c>
      <c r="AB25" s="9" t="n">
        <f aca="false">('Quarterly Data'!AB18+'Quarterly Data'!AB19+'Quarterly Data'!AB20+'Quarterly Data'!AB21)/'Quarterly Data'!AB70</f>
        <v>0</v>
      </c>
      <c r="AC25" s="9" t="n">
        <f aca="false">('Quarterly Data'!AC18+'Quarterly Data'!AC19+'Quarterly Data'!AC20+'Quarterly Data'!AC21)/'Quarterly Data'!AC70</f>
        <v>0</v>
      </c>
      <c r="AD25" s="9" t="n">
        <f aca="false">('Quarterly Data'!AD18+'Quarterly Data'!AD19+'Quarterly Data'!AD20+'Quarterly Data'!AD21)/'Quarterly Data'!AD70</f>
        <v>0</v>
      </c>
      <c r="AE25" s="9" t="n">
        <f aca="false">('Quarterly Data'!AE18+'Quarterly Data'!AE19+'Quarterly Data'!AE20+'Quarterly Data'!AE21)/'Quarterly Data'!AE70</f>
        <v>0</v>
      </c>
      <c r="AF25" s="9" t="n">
        <f aca="false">('Quarterly Data'!AF18+'Quarterly Data'!AF19+'Quarterly Data'!AF20+'Quarterly Data'!AF21)/'Quarterly Data'!AF70</f>
        <v>0</v>
      </c>
      <c r="AG25" s="9" t="n">
        <f aca="false">('Quarterly Data'!AG18+'Quarterly Data'!AG19+'Quarterly Data'!AG20+'Quarterly Data'!AG21)/'Quarterly Data'!AG70</f>
        <v>0</v>
      </c>
      <c r="AH25" s="9" t="n">
        <f aca="false">('Quarterly Data'!AH18+'Quarterly Data'!AH19+'Quarterly Data'!AH20+'Quarterly Data'!AH21)/'Quarterly Data'!AH70</f>
        <v>0</v>
      </c>
      <c r="AI25" s="9" t="n">
        <f aca="false">('Quarterly Data'!AI18+'Quarterly Data'!AI19+'Quarterly Data'!AI20+'Quarterly Data'!AI21)/'Quarterly Data'!AI70</f>
        <v>0</v>
      </c>
      <c r="AJ25" s="9" t="n">
        <f aca="false">('Quarterly Data'!AJ18+'Quarterly Data'!AJ19+'Quarterly Data'!AJ20+'Quarterly Data'!AJ21)/'Quarterly Data'!AJ70</f>
        <v>0</v>
      </c>
      <c r="AK25" s="9" t="n">
        <f aca="false">('Quarterly Data'!AK18+'Quarterly Data'!AK19+'Quarterly Data'!AK20+'Quarterly Data'!AK21)/'Quarterly Data'!AK70</f>
        <v>0</v>
      </c>
      <c r="AL25" s="9" t="n">
        <f aca="false">('Quarterly Data'!AL18+'Quarterly Data'!AL19+'Quarterly Data'!AL20+'Quarterly Data'!AL21)/'Quarterly Data'!AL70</f>
        <v>0</v>
      </c>
      <c r="AM25" s="9" t="n">
        <f aca="false">('Quarterly Data'!AM18+'Quarterly Data'!AM19+'Quarterly Data'!AM20+'Quarterly Data'!AM21)/'Quarterly Data'!AM70</f>
        <v>0</v>
      </c>
      <c r="AN25" s="9" t="n">
        <f aca="false">('Quarterly Data'!AN18+'Quarterly Data'!AN19+'Quarterly Data'!AN20+'Quarterly Data'!AN21)/'Quarterly Data'!AN70</f>
        <v>0</v>
      </c>
      <c r="AO25" s="9" t="n">
        <f aca="false">('Quarterly Data'!AO18+'Quarterly Data'!AO19+'Quarterly Data'!AO20+'Quarterly Data'!AO21)/'Quarterly Data'!AO70</f>
        <v>0</v>
      </c>
      <c r="AP25" s="9" t="n">
        <f aca="false">('Quarterly Data'!AP18+'Quarterly Data'!AP19+'Quarterly Data'!AP20+'Quarterly Data'!AP21)/'Quarterly Data'!AP70</f>
        <v>0</v>
      </c>
      <c r="AQ25" s="9" t="n">
        <f aca="false">('Quarterly Data'!AQ18+'Quarterly Data'!AQ19+'Quarterly Data'!AQ20+'Quarterly Data'!AQ21)/'Quarterly Data'!AQ70</f>
        <v>0</v>
      </c>
    </row>
    <row r="26" customFormat="false" ht="15" hidden="false" customHeight="true" outlineLevel="0" collapsed="false">
      <c r="A26" s="3" t="s">
        <v>182</v>
      </c>
      <c r="B26" s="9" t="n">
        <f aca="false">'Quarterly Data'!B22/'Quarterly Data'!B70</f>
        <v>1.16651909730189</v>
      </c>
      <c r="C26" s="9" t="n">
        <f aca="false">'Quarterly Data'!C22/'Quarterly Data'!C70</f>
        <v>1.14322998488814</v>
      </c>
      <c r="D26" s="9" t="n">
        <f aca="false">'Quarterly Data'!D22/'Quarterly Data'!D70</f>
        <v>1.13977801982682</v>
      </c>
      <c r="E26" s="9" t="n">
        <f aca="false">'Quarterly Data'!E22/'Quarterly Data'!E70</f>
        <v>1.16100770673171</v>
      </c>
      <c r="F26" s="9" t="n">
        <f aca="false">'Quarterly Data'!F22/'Quarterly Data'!F70</f>
        <v>1.13456782903867</v>
      </c>
      <c r="G26" s="9" t="n">
        <f aca="false">'Quarterly Data'!G22/'Quarterly Data'!G70</f>
        <v>1.13149346809538</v>
      </c>
      <c r="H26" s="9" t="n">
        <f aca="false">'Quarterly Data'!H22/'Quarterly Data'!H70</f>
        <v>1.15423396923075</v>
      </c>
      <c r="I26" s="9" t="n">
        <f aca="false">'Quarterly Data'!I22/'Quarterly Data'!I70</f>
        <v>1.18659541065996</v>
      </c>
      <c r="J26" s="9" t="n">
        <f aca="false">'Quarterly Data'!J22/'Quarterly Data'!J70</f>
        <v>1.13938013525615</v>
      </c>
      <c r="K26" s="9" t="n">
        <f aca="false">'Quarterly Data'!K22/'Quarterly Data'!K70</f>
        <v>1.17538402211724</v>
      </c>
      <c r="L26" s="9" t="n">
        <f aca="false">'Quarterly Data'!L22/'Quarterly Data'!L70</f>
        <v>1.19504134080578</v>
      </c>
      <c r="M26" s="9" t="n">
        <f aca="false">'Quarterly Data'!M22/'Quarterly Data'!M70</f>
        <v>1.1977528502458</v>
      </c>
      <c r="N26" s="9" t="n">
        <f aca="false">'Quarterly Data'!N22/'Quarterly Data'!N70</f>
        <v>1.19262947271155</v>
      </c>
      <c r="O26" s="9" t="n">
        <f aca="false">'Quarterly Data'!O22/'Quarterly Data'!O70</f>
        <v>1.22772705181103</v>
      </c>
      <c r="P26" s="9" t="n">
        <f aca="false">'Quarterly Data'!P22/'Quarterly Data'!P70</f>
        <v>1.2562092217877</v>
      </c>
      <c r="Q26" s="9" t="n">
        <f aca="false">'Quarterly Data'!Q22/'Quarterly Data'!Q70</f>
        <v>1.25055388345525</v>
      </c>
      <c r="R26" s="9" t="n">
        <f aca="false">'Quarterly Data'!R22/'Quarterly Data'!R70</f>
        <v>1.22830851555255</v>
      </c>
      <c r="S26" s="9" t="n">
        <f aca="false">'Quarterly Data'!S22/'Quarterly Data'!S70</f>
        <v>1.1964201784609</v>
      </c>
      <c r="T26" s="9" t="n">
        <f aca="false">'Quarterly Data'!T22/'Quarterly Data'!T70</f>
        <v>1.09825270932332</v>
      </c>
      <c r="U26" s="9" t="n">
        <f aca="false">'Quarterly Data'!U22/'Quarterly Data'!U70</f>
        <v>1.09244071471069</v>
      </c>
      <c r="V26" s="9" t="n">
        <f aca="false">'Quarterly Data'!V22/'Quarterly Data'!V70</f>
        <v>0.994831537630684</v>
      </c>
      <c r="W26" s="9" t="n">
        <f aca="false">'Quarterly Data'!W22/'Quarterly Data'!W70</f>
        <v>1.02907445448556</v>
      </c>
      <c r="X26" s="9" t="n">
        <f aca="false">'Quarterly Data'!X22/'Quarterly Data'!X70</f>
        <v>1.06357575984027</v>
      </c>
      <c r="Y26" s="9" t="n">
        <f aca="false">'Quarterly Data'!Y22/'Quarterly Data'!Y70</f>
        <v>1.11725401188791</v>
      </c>
      <c r="Z26" s="9" t="n">
        <f aca="false">'Quarterly Data'!Z22/'Quarterly Data'!Z70</f>
        <v>1.10119376502109</v>
      </c>
      <c r="AA26" s="9" t="n">
        <f aca="false">'Quarterly Data'!AA22/'Quarterly Data'!AA70</f>
        <v>1.20944692565148</v>
      </c>
      <c r="AB26" s="9" t="n">
        <f aca="false">'Quarterly Data'!AB22/'Quarterly Data'!AB70</f>
        <v>1.21601511404986</v>
      </c>
      <c r="AC26" s="9" t="n">
        <f aca="false">'Quarterly Data'!AC22/'Quarterly Data'!AC70</f>
        <v>1.27961947136723</v>
      </c>
      <c r="AD26" s="9" t="n">
        <f aca="false">'Quarterly Data'!AD22/'Quarterly Data'!AD70</f>
        <v>1.1894264827632</v>
      </c>
      <c r="AE26" s="9" t="n">
        <f aca="false">'Quarterly Data'!AE22/'Quarterly Data'!AE70</f>
        <v>1.25667846160049</v>
      </c>
      <c r="AF26" s="9" t="n">
        <f aca="false">'Quarterly Data'!AF22/'Quarterly Data'!AF70</f>
        <v>1.26431547332266</v>
      </c>
      <c r="AG26" s="9" t="n">
        <f aca="false">'Quarterly Data'!AG22/'Quarterly Data'!AG70</f>
        <v>1.30237368553121</v>
      </c>
      <c r="AH26" s="9" t="n">
        <f aca="false">'Quarterly Data'!AH22/'Quarterly Data'!AH70</f>
        <v>1.2588383659261</v>
      </c>
      <c r="AI26" s="9" t="n">
        <f aca="false">'Quarterly Data'!AI22/'Quarterly Data'!AI70</f>
        <v>1.2977613770002</v>
      </c>
      <c r="AJ26" s="9" t="n">
        <f aca="false">'Quarterly Data'!AJ22/'Quarterly Data'!AJ70</f>
        <v>1.30995140082275</v>
      </c>
      <c r="AK26" s="9" t="n">
        <f aca="false">'Quarterly Data'!AK22/'Quarterly Data'!AK70</f>
        <v>1.34935867718066</v>
      </c>
      <c r="AL26" s="9" t="n">
        <f aca="false">'Quarterly Data'!AL22/'Quarterly Data'!AL70</f>
        <v>1.30068480915852</v>
      </c>
      <c r="AM26" s="9" t="n">
        <f aca="false">'Quarterly Data'!AM22/'Quarterly Data'!AM70</f>
        <v>1.34039197117375</v>
      </c>
      <c r="AN26" s="9" t="n">
        <f aca="false">'Quarterly Data'!AN22/'Quarterly Data'!AN70</f>
        <v>1.35708076235114</v>
      </c>
      <c r="AO26" s="9" t="n">
        <f aca="false">'Quarterly Data'!AO22/'Quarterly Data'!AO70</f>
        <v>1.36744685062819</v>
      </c>
      <c r="AP26" s="9" t="n">
        <f aca="false">'Quarterly Data'!AP22/'Quarterly Data'!AP70</f>
        <v>1.34099010652993</v>
      </c>
      <c r="AQ26" s="9" t="n">
        <f aca="false">'Quarterly Data'!AQ22/'Quarterly Data'!AQ70</f>
        <v>1.36078219288038</v>
      </c>
    </row>
    <row r="27" customFormat="false" ht="15" hidden="false" customHeight="true" outlineLevel="0" collapsed="false">
      <c r="A27" s="3" t="s">
        <v>225</v>
      </c>
      <c r="B27" s="13" t="n">
        <f aca="false">B26*4/B10</f>
        <v>0.0472633441741986</v>
      </c>
      <c r="C27" s="13" t="n">
        <f aca="false">C26*4/C10</f>
        <v>0.0496003488665931</v>
      </c>
      <c r="D27" s="13" t="n">
        <f aca="false">D26*4/D10</f>
        <v>0.0520385609772836</v>
      </c>
      <c r="E27" s="13" t="n">
        <f aca="false">E26*4/E10</f>
        <v>0.0522780585324414</v>
      </c>
      <c r="F27" s="13" t="n">
        <f aca="false">F26*4/F10</f>
        <v>0.052432767664047</v>
      </c>
      <c r="G27" s="13" t="n">
        <f aca="false">G26*4/G10</f>
        <v>0.0503622025263853</v>
      </c>
      <c r="H27" s="13" t="n">
        <f aca="false">H26*4/H10</f>
        <v>0.0513061425710255</v>
      </c>
      <c r="I27" s="13" t="n">
        <f aca="false">I26*4/I10</f>
        <v>0.0541911288446966</v>
      </c>
      <c r="J27" s="13" t="n">
        <f aca="false">J26*4/J10</f>
        <v>0.0538927264221992</v>
      </c>
      <c r="K27" s="13" t="n">
        <f aca="false">K26*4/K10</f>
        <v>0.0540679287467833</v>
      </c>
      <c r="L27" s="13" t="n">
        <f aca="false">L26*4/L10</f>
        <v>0.0533290358224713</v>
      </c>
      <c r="M27" s="13" t="n">
        <f aca="false">M26*4/M10</f>
        <v>0.0536534660249357</v>
      </c>
      <c r="N27" s="13" t="n">
        <f aca="false">N26*4/N10</f>
        <v>0.0482372785258984</v>
      </c>
      <c r="O27" s="13" t="n">
        <f aca="false">O26*4/O10</f>
        <v>0.0491170334767611</v>
      </c>
      <c r="P27" s="13" t="n">
        <f aca="false">P26*4/P10</f>
        <v>0.0457325142977263</v>
      </c>
      <c r="Q27" s="13" t="n">
        <f aca="false">Q26*4/Q10</f>
        <v>0.047787214501679</v>
      </c>
      <c r="R27" s="13" t="n">
        <f aca="false">R26*4/R10</f>
        <v>0.0581565544964381</v>
      </c>
      <c r="S27" s="13" t="n">
        <f aca="false">S26*4/S10</f>
        <v>0.0590097269364152</v>
      </c>
      <c r="T27" s="13" t="n">
        <f aca="false">T26*4/T10</f>
        <v>0.0596302326885036</v>
      </c>
      <c r="U27" s="13" t="n">
        <f aca="false">U26*4/U10</f>
        <v>0.054166570115567</v>
      </c>
      <c r="V27" s="13" t="n">
        <f aca="false">V26*4/V10</f>
        <v>0.0428201801277331</v>
      </c>
      <c r="W27" s="13" t="n">
        <f aca="false">W26*4/W10</f>
        <v>0.0416893119775234</v>
      </c>
      <c r="X27" s="13" t="n">
        <f aca="false">X26*4/X10</f>
        <v>0.041634825129859</v>
      </c>
      <c r="Y27" s="13" t="n">
        <f aca="false">Y26*4/Y10</f>
        <v>0.0398527937634656</v>
      </c>
      <c r="Z27" s="13" t="n">
        <f aca="false">Z26*4/Z10</f>
        <v>0.0396597601389942</v>
      </c>
      <c r="AA27" s="13" t="n">
        <f aca="false">AA26*4/AA10</f>
        <v>0.0520793269160397</v>
      </c>
      <c r="AB27" s="13" t="n">
        <f aca="false">AB26*4/AB10</f>
        <v>0.0561008482425616</v>
      </c>
      <c r="AC27" s="13" t="n">
        <f aca="false">AC26*4/AC10</f>
        <v>0.0654214329444093</v>
      </c>
      <c r="AD27" s="13" t="n">
        <f aca="false">AD26*4/AD10</f>
        <v>0.0602759357662413</v>
      </c>
      <c r="AE27" s="13" t="n">
        <f aca="false">AE26*4/AE10</f>
        <v>0.059024997352451</v>
      </c>
      <c r="AF27" s="13" t="n">
        <f aca="false">AF26*4/AF10</f>
        <v>0.0648237795664084</v>
      </c>
      <c r="AG27" s="13" t="n">
        <f aca="false">AG26*4/AG10</f>
        <v>0.064861615362153</v>
      </c>
      <c r="AH27" s="13" t="n">
        <f aca="false">AH26*4/AH10</f>
        <v>0.0615755208154374</v>
      </c>
      <c r="AI27" s="13" t="n">
        <f aca="false">AI26*4/AI10</f>
        <v>0.0590740822047936</v>
      </c>
      <c r="AJ27" s="13" t="n">
        <f aca="false">AJ26*4/AJ10</f>
        <v>0.054514556436631</v>
      </c>
      <c r="AK27" s="13" t="n">
        <f aca="false">AK26*4/AK10</f>
        <v>0.0581504917172333</v>
      </c>
      <c r="AL27" s="13" t="n">
        <f aca="false">AL26*4/AL10</f>
        <v>0.0566677681797856</v>
      </c>
      <c r="AM27" s="13" t="n">
        <f aca="false">AM26*4/AM10</f>
        <v>0.0601747531339871</v>
      </c>
      <c r="AN27" s="13" t="n">
        <f aca="false">AN26*4/AN10</f>
        <v>0.0626936287305832</v>
      </c>
      <c r="AO27" s="13" t="n">
        <f aca="false">AO26*4/AO10</f>
        <v>0.0648351747743388</v>
      </c>
      <c r="AP27" s="13" t="n">
        <f aca="false">AP26*4/AP10</f>
        <v>0.0661801796252625</v>
      </c>
      <c r="AQ27" s="13" t="n">
        <f aca="false">AQ26*4/AQ10</f>
        <v>0.0607643016236656</v>
      </c>
    </row>
    <row r="28" customFormat="false" ht="15" hidden="false" customHeight="true" outlineLevel="0" collapsed="false">
      <c r="A28" s="14" t="s">
        <v>184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customFormat="false" ht="15" hidden="false" customHeight="true" outlineLevel="0" collapsed="false">
      <c r="A29" s="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0" customFormat="false" ht="15" hidden="false" customHeight="true" outlineLevel="0" collapsed="false">
      <c r="A30" s="12" t="s">
        <v>185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customFormat="false" ht="15" hidden="false" customHeight="true" outlineLevel="0" collapsed="false">
      <c r="A31" s="3" t="s">
        <v>186</v>
      </c>
      <c r="B31" s="9" t="n">
        <f aca="false">'Quarterly Data'!B6/'Quarterly Data'!B70</f>
        <v>9.80376590715036</v>
      </c>
      <c r="C31" s="9" t="n">
        <f aca="false">'Quarterly Data'!C6/'Quarterly Data'!C70</f>
        <v>0.591858194504498</v>
      </c>
      <c r="D31" s="9" t="n">
        <f aca="false">'Quarterly Data'!D6/'Quarterly Data'!D70</f>
        <v>0.562823312012501</v>
      </c>
      <c r="E31" s="9" t="n">
        <f aca="false">'Quarterly Data'!E6/'Quarterly Data'!E70</f>
        <v>0.747005335600152</v>
      </c>
      <c r="F31" s="9" t="n">
        <f aca="false">'Quarterly Data'!F6/'Quarterly Data'!F70</f>
        <v>0</v>
      </c>
      <c r="G31" s="9" t="n">
        <f aca="false">'Quarterly Data'!G6/'Quarterly Data'!G70</f>
        <v>0</v>
      </c>
      <c r="H31" s="9" t="n">
        <f aca="false">'Quarterly Data'!H6/'Quarterly Data'!H70</f>
        <v>0</v>
      </c>
      <c r="I31" s="9" t="n">
        <f aca="false">'Quarterly Data'!I6/'Quarterly Data'!I70</f>
        <v>0</v>
      </c>
      <c r="J31" s="9" t="n">
        <f aca="false">'Quarterly Data'!J6/'Quarterly Data'!J70</f>
        <v>0.555678047268796</v>
      </c>
      <c r="K31" s="9" t="n">
        <f aca="false">'Quarterly Data'!K6/'Quarterly Data'!K70</f>
        <v>0.297088623985735</v>
      </c>
      <c r="L31" s="9" t="n">
        <f aca="false">'Quarterly Data'!L6/'Quarterly Data'!L70</f>
        <v>0.562805847881309</v>
      </c>
      <c r="M31" s="9" t="n">
        <f aca="false">'Quarterly Data'!M6/'Quarterly Data'!M70</f>
        <v>0.305329606528417</v>
      </c>
      <c r="N31" s="9" t="n">
        <f aca="false">'Quarterly Data'!N6/'Quarterly Data'!N70</f>
        <v>0.271516246221697</v>
      </c>
      <c r="O31" s="9" t="n">
        <f aca="false">'Quarterly Data'!O6/'Quarterly Data'!O70</f>
        <v>0.805979049560356</v>
      </c>
      <c r="P31" s="9" t="n">
        <f aca="false">'Quarterly Data'!P6/'Quarterly Data'!P70</f>
        <v>0.693254091656961</v>
      </c>
      <c r="Q31" s="9" t="n">
        <f aca="false">'Quarterly Data'!Q6/'Quarterly Data'!Q70</f>
        <v>0.753164724820876</v>
      </c>
      <c r="R31" s="9" t="n">
        <f aca="false">'Quarterly Data'!R6/'Quarterly Data'!R70</f>
        <v>0</v>
      </c>
      <c r="S31" s="9" t="n">
        <f aca="false">'Quarterly Data'!S6/'Quarterly Data'!S70</f>
        <v>0</v>
      </c>
      <c r="T31" s="9" t="n">
        <f aca="false">'Quarterly Data'!T6/'Quarterly Data'!T70</f>
        <v>0</v>
      </c>
      <c r="U31" s="9" t="n">
        <f aca="false">'Quarterly Data'!U6/'Quarterly Data'!U70</f>
        <v>0</v>
      </c>
      <c r="V31" s="9" t="n">
        <f aca="false">'Quarterly Data'!V6/'Quarterly Data'!V70</f>
        <v>0</v>
      </c>
      <c r="W31" s="9" t="n">
        <f aca="false">'Quarterly Data'!W6/'Quarterly Data'!W70</f>
        <v>0</v>
      </c>
      <c r="X31" s="9" t="n">
        <f aca="false">'Quarterly Data'!X6/'Quarterly Data'!X70</f>
        <v>0</v>
      </c>
      <c r="Y31" s="9" t="n">
        <f aca="false">'Quarterly Data'!Y6/'Quarterly Data'!Y70</f>
        <v>0</v>
      </c>
      <c r="Z31" s="9" t="n">
        <f aca="false">'Quarterly Data'!Z6/'Quarterly Data'!Z70</f>
        <v>0.180173860750752</v>
      </c>
      <c r="AA31" s="9" t="n">
        <f aca="false">'Quarterly Data'!AA6/'Quarterly Data'!AA70</f>
        <v>0.57612832722635</v>
      </c>
      <c r="AB31" s="9" t="n">
        <f aca="false">'Quarterly Data'!AB6/'Quarterly Data'!AB70</f>
        <v>0.832529483381409</v>
      </c>
      <c r="AC31" s="9" t="n">
        <f aca="false">'Quarterly Data'!AC6/'Quarterly Data'!AC70</f>
        <v>0.408588387667768</v>
      </c>
      <c r="AD31" s="9" t="n">
        <f aca="false">'Quarterly Data'!AD6/'Quarterly Data'!AD70</f>
        <v>0.545269089115533</v>
      </c>
      <c r="AE31" s="9" t="n">
        <f aca="false">'Quarterly Data'!AE6/'Quarterly Data'!AE70</f>
        <v>0.355417624064488</v>
      </c>
      <c r="AF31" s="9" t="n">
        <f aca="false">'Quarterly Data'!AF6/'Quarterly Data'!AF70</f>
        <v>0.441206078596502</v>
      </c>
      <c r="AG31" s="9" t="n">
        <f aca="false">'Quarterly Data'!AG6/'Quarterly Data'!AG70</f>
        <v>0.802079857197339</v>
      </c>
      <c r="AH31" s="9" t="n">
        <f aca="false">'Quarterly Data'!AH6/'Quarterly Data'!AH70</f>
        <v>0</v>
      </c>
      <c r="AI31" s="9" t="n">
        <f aca="false">'Quarterly Data'!AI6/'Quarterly Data'!AI70</f>
        <v>0</v>
      </c>
      <c r="AJ31" s="9" t="n">
        <f aca="false">'Quarterly Data'!AJ6/'Quarterly Data'!AJ70</f>
        <v>0</v>
      </c>
      <c r="AK31" s="9" t="n">
        <f aca="false">'Quarterly Data'!AK6/'Quarterly Data'!AK70</f>
        <v>0</v>
      </c>
      <c r="AL31" s="9" t="n">
        <f aca="false">'Quarterly Data'!AL6/'Quarterly Data'!AL70</f>
        <v>0.659853832047165</v>
      </c>
      <c r="AM31" s="9" t="n">
        <f aca="false">'Quarterly Data'!AM6/'Quarterly Data'!AM70</f>
        <v>0.494706286092508</v>
      </c>
      <c r="AN31" s="9" t="n">
        <f aca="false">'Quarterly Data'!AN6/'Quarterly Data'!AN70</f>
        <v>0.74489441282645</v>
      </c>
      <c r="AO31" s="9" t="n">
        <f aca="false">'Quarterly Data'!AO6/'Quarterly Data'!AO70</f>
        <v>0.989506582510746</v>
      </c>
      <c r="AP31" s="9" t="n">
        <f aca="false">'Quarterly Data'!AP6/'Quarterly Data'!AP70</f>
        <v>0.234462384984498</v>
      </c>
      <c r="AQ31" s="9" t="n">
        <f aca="false">'Quarterly Data'!AQ6/'Quarterly Data'!AQ70</f>
        <v>0.297727854322049</v>
      </c>
    </row>
    <row r="32" customFormat="false" ht="15" hidden="false" customHeight="true" outlineLevel="0" collapsed="false">
      <c r="A32" s="10" t="s">
        <v>187</v>
      </c>
    </row>
    <row r="33" customFormat="false" ht="15" hidden="false" customHeight="true" outlineLevel="0" collapsed="false"/>
    <row r="34" customFormat="false" ht="15" hidden="false" customHeight="true" outlineLevel="0" collapsed="false"/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/>
    <row r="38" customFormat="false" ht="15" hidden="false" customHeight="true" outlineLevel="0" collapsed="false">
      <c r="A38" s="3" t="s">
        <v>188</v>
      </c>
      <c r="B38" s="9" t="n">
        <f aca="false">'Quarterly Data'!B26/'Quarterly Data'!B70</f>
        <v>0.487910898618437</v>
      </c>
      <c r="C38" s="9" t="n">
        <f aca="false">'Quarterly Data'!C26/'Quarterly Data'!C70</f>
        <v>0.935489161812802</v>
      </c>
      <c r="D38" s="9" t="n">
        <f aca="false">'Quarterly Data'!D26/'Quarterly Data'!D70</f>
        <v>0.800290964320691</v>
      </c>
      <c r="E38" s="9" t="n">
        <f aca="false">'Quarterly Data'!E26/'Quarterly Data'!E70</f>
        <v>0.824686844021611</v>
      </c>
      <c r="F38" s="9" t="n">
        <f aca="false">'Quarterly Data'!F26/'Quarterly Data'!F70</f>
        <v>0.783046600376002</v>
      </c>
      <c r="G38" s="9" t="n">
        <f aca="false">'Quarterly Data'!G26/'Quarterly Data'!G70</f>
        <v>0.781362882632123</v>
      </c>
      <c r="H38" s="9" t="n">
        <f aca="false">'Quarterly Data'!H26/'Quarterly Data'!H70</f>
        <v>0.818250061153144</v>
      </c>
      <c r="I38" s="9" t="n">
        <f aca="false">'Quarterly Data'!I26/'Quarterly Data'!I70</f>
        <v>0.825940655974351</v>
      </c>
      <c r="J38" s="9" t="n">
        <f aca="false">'Quarterly Data'!J26/'Quarterly Data'!J70</f>
        <v>0.716628673310573</v>
      </c>
      <c r="K38" s="9" t="n">
        <f aca="false">'Quarterly Data'!K26/'Quarterly Data'!K70</f>
        <v>0.813540452375223</v>
      </c>
      <c r="L38" s="9" t="n">
        <f aca="false">'Quarterly Data'!L26/'Quarterly Data'!L70</f>
        <v>0.793842058086261</v>
      </c>
      <c r="M38" s="9" t="n">
        <f aca="false">'Quarterly Data'!M26/'Quarterly Data'!M70</f>
        <v>0.843624011152268</v>
      </c>
      <c r="N38" s="9" t="n">
        <f aca="false">'Quarterly Data'!N26/'Quarterly Data'!N70</f>
        <v>0.813135763577299</v>
      </c>
      <c r="O38" s="9" t="n">
        <f aca="false">'Quarterly Data'!O26/'Quarterly Data'!O70</f>
        <v>0.812438472305668</v>
      </c>
      <c r="P38" s="9" t="n">
        <f aca="false">'Quarterly Data'!P26/'Quarterly Data'!P70</f>
        <v>0.923891947444102</v>
      </c>
      <c r="Q38" s="9" t="n">
        <f aca="false">'Quarterly Data'!Q26/'Quarterly Data'!Q70</f>
        <v>0.872274898868907</v>
      </c>
      <c r="R38" s="9" t="n">
        <f aca="false">'Quarterly Data'!R26/'Quarterly Data'!R70</f>
        <v>0.875035229482628</v>
      </c>
      <c r="S38" s="9" t="n">
        <f aca="false">'Quarterly Data'!S26/'Quarterly Data'!S70</f>
        <v>0.870354691736963</v>
      </c>
      <c r="T38" s="9" t="n">
        <f aca="false">'Quarterly Data'!T26/'Quarterly Data'!T70</f>
        <v>0.774910052904235</v>
      </c>
      <c r="U38" s="9" t="n">
        <f aca="false">'Quarterly Data'!U26/'Quarterly Data'!U70</f>
        <v>0.746562501180136</v>
      </c>
      <c r="V38" s="9" t="n">
        <f aca="false">'Quarterly Data'!V26/'Quarterly Data'!V70</f>
        <v>0.679614321870081</v>
      </c>
      <c r="W38" s="9" t="n">
        <f aca="false">'Quarterly Data'!W26/'Quarterly Data'!W70</f>
        <v>0.791354777339209</v>
      </c>
      <c r="X38" s="9" t="n">
        <f aca="false">'Quarterly Data'!X26/'Quarterly Data'!X70</f>
        <v>0.768369879964245</v>
      </c>
      <c r="Y38" s="9" t="n">
        <f aca="false">'Quarterly Data'!Y26/'Quarterly Data'!Y70</f>
        <v>0.759732418833566</v>
      </c>
      <c r="Z38" s="9" t="n">
        <f aca="false">'Quarterly Data'!Z26/'Quarterly Data'!Z70</f>
        <v>0.775123687423363</v>
      </c>
      <c r="AA38" s="9" t="n">
        <f aca="false">'Quarterly Data'!AA26/'Quarterly Data'!AA70</f>
        <v>0.891989196697564</v>
      </c>
      <c r="AB38" s="9" t="n">
        <f aca="false">'Quarterly Data'!AB26/'Quarterly Data'!AB70</f>
        <v>0.903869518987377</v>
      </c>
      <c r="AC38" s="9" t="n">
        <f aca="false">'Quarterly Data'!AC26/'Quarterly Data'!AC70</f>
        <v>0.973828831959182</v>
      </c>
      <c r="AD38" s="9" t="n">
        <f aca="false">'Quarterly Data'!AD26/'Quarterly Data'!AD70</f>
        <v>0.859146669176543</v>
      </c>
      <c r="AE38" s="9" t="n">
        <f aca="false">'Quarterly Data'!AE26/'Quarterly Data'!AE70</f>
        <v>0.933043794758387</v>
      </c>
      <c r="AF38" s="9" t="n">
        <f aca="false">'Quarterly Data'!AF26/'Quarterly Data'!AF70</f>
        <v>0.967462538489404</v>
      </c>
      <c r="AG38" s="9" t="n">
        <f aca="false">'Quarterly Data'!AG26/'Quarterly Data'!AG70</f>
        <v>1.00910066171325</v>
      </c>
      <c r="AH38" s="9" t="n">
        <f aca="false">'Quarterly Data'!AH26/'Quarterly Data'!AH70</f>
        <v>0.874305189535683</v>
      </c>
      <c r="AI38" s="9" t="n">
        <f aca="false">'Quarterly Data'!AI26/'Quarterly Data'!AI70</f>
        <v>0.94689895705041</v>
      </c>
      <c r="AJ38" s="9" t="n">
        <f aca="false">'Quarterly Data'!AJ26/'Quarterly Data'!AJ70</f>
        <v>0.995523082118959</v>
      </c>
      <c r="AK38" s="9" t="n">
        <f aca="false">'Quarterly Data'!AK26/'Quarterly Data'!AK70</f>
        <v>0.98147989953273</v>
      </c>
      <c r="AL38" s="9" t="n">
        <f aca="false">'Quarterly Data'!AL26/'Quarterly Data'!AL70</f>
        <v>0.950074047075044</v>
      </c>
      <c r="AM38" s="9" t="n">
        <f aca="false">'Quarterly Data'!AM26/'Quarterly Data'!AM70</f>
        <v>0.985885231672933</v>
      </c>
      <c r="AN38" s="9" t="n">
        <f aca="false">'Quarterly Data'!AN26/'Quarterly Data'!AN70</f>
        <v>1.05840053775437</v>
      </c>
      <c r="AO38" s="9" t="n">
        <f aca="false">'Quarterly Data'!AO26/'Quarterly Data'!AO70</f>
        <v>0.976748120752935</v>
      </c>
      <c r="AP38" s="9" t="n">
        <f aca="false">'Quarterly Data'!AP26/'Quarterly Data'!AP70</f>
        <v>0.890861943174552</v>
      </c>
      <c r="AQ38" s="9" t="n">
        <f aca="false">'Quarterly Data'!AQ26/'Quarterly Data'!AQ70</f>
        <v>1.00078478547957</v>
      </c>
    </row>
    <row r="39" customFormat="false" ht="15" hidden="false" customHeight="true" outlineLevel="0" collapsed="false">
      <c r="A39" s="3" t="s">
        <v>226</v>
      </c>
      <c r="B39" s="13" t="n">
        <f aca="false">B38*4/B8</f>
        <v>0.0260115099889877</v>
      </c>
      <c r="C39" s="13" t="n">
        <f aca="false">C38*4/C8</f>
        <v>0.0543257352969107</v>
      </c>
      <c r="D39" s="13" t="n">
        <f aca="false">D38*4/D8</f>
        <v>0.0497616020096808</v>
      </c>
      <c r="E39" s="13" t="n">
        <f aca="false">E38*4/E8</f>
        <v>0.0512546205109765</v>
      </c>
      <c r="F39" s="13" t="n">
        <f aca="false">F38*4/F8</f>
        <v>0.0503405078994537</v>
      </c>
      <c r="G39" s="13" t="n">
        <f aca="false">G38*4/G8</f>
        <v>0.0474776170519291</v>
      </c>
      <c r="H39" s="13" t="n">
        <f aca="false">H38*4/H8</f>
        <v>0.0496435650631363</v>
      </c>
      <c r="I39" s="13" t="n">
        <f aca="false">I38*4/I8</f>
        <v>0.0518074741084743</v>
      </c>
      <c r="J39" s="13" t="n">
        <f aca="false">J38*4/J8</f>
        <v>0.0465192257910141</v>
      </c>
      <c r="K39" s="13" t="n">
        <f aca="false">K38*4/K8</f>
        <v>0.0510937636913314</v>
      </c>
      <c r="L39" s="13" t="n">
        <f aca="false">L38*4/L8</f>
        <v>0.0479228528877912</v>
      </c>
      <c r="M39" s="13" t="n">
        <f aca="false">M38*4/M8</f>
        <v>0.0511209823452367</v>
      </c>
      <c r="N39" s="13" t="n">
        <f aca="false">N38*4/N8</f>
        <v>0.0431829932861019</v>
      </c>
      <c r="O39" s="13" t="n">
        <f aca="false">O38*4/O8</f>
        <v>0.042804977466052</v>
      </c>
      <c r="P39" s="13" t="n">
        <f aca="false">P38*4/P8</f>
        <v>0.0428421955689359</v>
      </c>
      <c r="Q39" s="13" t="n">
        <f aca="false">Q38*4/Q8</f>
        <v>0.0431178892174447</v>
      </c>
      <c r="R39" s="13" t="n">
        <f aca="false">R38*4/R8</f>
        <v>0.0567191851876602</v>
      </c>
      <c r="S39" s="13" t="n">
        <f aca="false">S38*4/S8</f>
        <v>0.0591876702983314</v>
      </c>
      <c r="T39" s="13" t="n">
        <f aca="false">T38*4/T8</f>
        <v>0.0603865227277799</v>
      </c>
      <c r="U39" s="13" t="n">
        <f aca="false">U38*4/U8</f>
        <v>0.0503753374615476</v>
      </c>
      <c r="V39" s="13" t="n">
        <f aca="false">V38*4/V8</f>
        <v>0.0379513791355623</v>
      </c>
      <c r="W39" s="13" t="n">
        <f aca="false">W38*4/W8</f>
        <v>0.0411093390825563</v>
      </c>
      <c r="X39" s="13" t="n">
        <f aca="false">X38*4/X8</f>
        <v>0.0379817043976394</v>
      </c>
      <c r="Y39" s="13" t="n">
        <f aca="false">Y38*4/Y8</f>
        <v>0.0335793334291079</v>
      </c>
      <c r="Z39" s="13" t="n">
        <f aca="false">Z38*4/Z8</f>
        <v>0.0344805910775517</v>
      </c>
      <c r="AA39" s="13" t="n">
        <f aca="false">AA38*4/AA8</f>
        <v>0.0494039987093638</v>
      </c>
      <c r="AB39" s="13" t="n">
        <f aca="false">AB38*4/AB8</f>
        <v>0.0537857494190644</v>
      </c>
      <c r="AC39" s="13" t="n">
        <f aca="false">AC38*4/AC8</f>
        <v>0.0660222936921479</v>
      </c>
      <c r="AD39" s="13" t="n">
        <f aca="false">AD38*4/AD8</f>
        <v>0.0572764446117695</v>
      </c>
      <c r="AE39" s="13" t="n">
        <f aca="false">AE38*4/AE8</f>
        <v>0.0565738241478482</v>
      </c>
      <c r="AF39" s="13" t="n">
        <f aca="false">AF38*4/AF8</f>
        <v>0.0659146679263774</v>
      </c>
      <c r="AG39" s="13" t="n">
        <f aca="false">AG38*4/AG8</f>
        <v>0.0659974271885709</v>
      </c>
      <c r="AH39" s="13" t="n">
        <f aca="false">AH38*4/AH8</f>
        <v>0.0554146848065716</v>
      </c>
      <c r="AI39" s="13" t="n">
        <f aca="false">AI38*4/AI8</f>
        <v>0.0546235337208198</v>
      </c>
      <c r="AJ39" s="13" t="n">
        <f aca="false">AJ38*4/AJ8</f>
        <v>0.0534796176265893</v>
      </c>
      <c r="AK39" s="13" t="n">
        <f aca="false">AK38*4/AK8</f>
        <v>0.0547090245001522</v>
      </c>
      <c r="AL39" s="13" t="n">
        <f aca="false">AL38*4/AL8</f>
        <v>0.0530915924601869</v>
      </c>
      <c r="AM39" s="13" t="n">
        <f aca="false">AM38*4/AM8</f>
        <v>0.0584314850598864</v>
      </c>
      <c r="AN39" s="13" t="n">
        <f aca="false">AN38*4/AN8</f>
        <v>0.065404019017727</v>
      </c>
      <c r="AO39" s="13" t="n">
        <f aca="false">AO38*4/AO8</f>
        <v>0.0619764036010746</v>
      </c>
      <c r="AP39" s="13" t="n">
        <f aca="false">AP38*4/AP8</f>
        <v>0.0602442565122267</v>
      </c>
      <c r="AQ39" s="13" t="n">
        <f aca="false">AQ38*4/AQ8</f>
        <v>0.0589303568661603</v>
      </c>
    </row>
    <row r="40" customFormat="false" ht="15" hidden="false" customHeight="true" outlineLevel="0" collapsed="false">
      <c r="A40" s="14" t="s">
        <v>184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customFormat="false" ht="15" hidden="false" customHeight="true" outlineLevel="0" collapsed="false">
      <c r="A41" s="3" t="s">
        <v>190</v>
      </c>
      <c r="B41" s="9" t="n">
        <f aca="false">'Quarterly Data'!B28/'Quarterly Data'!B70</f>
        <v>0.303283923374907</v>
      </c>
      <c r="C41" s="9" t="n">
        <f aca="false">'Quarterly Data'!C28/'Quarterly Data'!C70</f>
        <v>-0.147422404815496</v>
      </c>
      <c r="D41" s="9" t="n">
        <f aca="false">'Quarterly Data'!D28/'Quarterly Data'!D70</f>
        <v>0.00564062622678675</v>
      </c>
      <c r="E41" s="9" t="n">
        <f aca="false">'Quarterly Data'!E28/'Quarterly Data'!E70</f>
        <v>-0.00704648095590301</v>
      </c>
      <c r="F41" s="9" t="n">
        <f aca="false">'Quarterly Data'!F28/'Quarterly Data'!F70</f>
        <v>-0.0158564333947023</v>
      </c>
      <c r="G41" s="9" t="n">
        <f aca="false">'Quarterly Data'!G28/'Quarterly Data'!G70</f>
        <v>0.000191472054392374</v>
      </c>
      <c r="H41" s="9" t="n">
        <f aca="false">'Quarterly Data'!H28/'Quarterly Data'!H70</f>
        <v>-0.00965524355901375</v>
      </c>
      <c r="I41" s="9" t="n">
        <f aca="false">'Quarterly Data'!I28/'Quarterly Data'!I70</f>
        <v>0.00993433870380815</v>
      </c>
      <c r="J41" s="9" t="n">
        <f aca="false">'Quarterly Data'!J28/'Quarterly Data'!J70</f>
        <v>0.0564641106049776</v>
      </c>
      <c r="K41" s="9" t="n">
        <f aca="false">'Quarterly Data'!K28/'Quarterly Data'!K70</f>
        <v>0.00582697088434309</v>
      </c>
      <c r="L41" s="9" t="n">
        <f aca="false">'Quarterly Data'!L28/'Quarterly Data'!L70</f>
        <v>0.0466376953285781</v>
      </c>
      <c r="M41" s="9" t="n">
        <f aca="false">'Quarterly Data'!M28/'Quarterly Data'!M70</f>
        <v>0.00639693261454974</v>
      </c>
      <c r="N41" s="9" t="n">
        <f aca="false">'Quarterly Data'!N28/'Quarterly Data'!N70</f>
        <v>0.00850924997314108</v>
      </c>
      <c r="O41" s="9" t="n">
        <f aca="false">'Quarterly Data'!O28/'Quarterly Data'!O70</f>
        <v>0.0550541569369642</v>
      </c>
      <c r="P41" s="9" t="n">
        <f aca="false">'Quarterly Data'!P28/'Quarterly Data'!P70</f>
        <v>-0.00796505697930898</v>
      </c>
      <c r="Q41" s="9" t="n">
        <f aca="false">'Quarterly Data'!Q28/'Quarterly Data'!Q70</f>
        <v>0.0410890095626382</v>
      </c>
      <c r="R41" s="9" t="n">
        <f aca="false">'Quarterly Data'!R28/'Quarterly Data'!R70</f>
        <v>0.00301340522463758</v>
      </c>
      <c r="S41" s="9" t="n">
        <f aca="false">'Quarterly Data'!S28/'Quarterly Data'!S70</f>
        <v>0.00137022234242574</v>
      </c>
      <c r="T41" s="9" t="n">
        <f aca="false">'Quarterly Data'!T28/'Quarterly Data'!T70</f>
        <v>0.00991648505816276</v>
      </c>
      <c r="U41" s="9" t="n">
        <f aca="false">'Quarterly Data'!U28/'Quarterly Data'!U70</f>
        <v>0.0339563404777738</v>
      </c>
      <c r="V41" s="9" t="n">
        <f aca="false">'Quarterly Data'!V28/'Quarterly Data'!V70</f>
        <v>0.0123760992235706</v>
      </c>
      <c r="W41" s="9" t="n">
        <f aca="false">'Quarterly Data'!W28/'Quarterly Data'!W70</f>
        <v>-0.0569574921654149</v>
      </c>
      <c r="X41" s="9" t="n">
        <f aca="false">'Quarterly Data'!X28/'Quarterly Data'!X70</f>
        <v>0.0061841835165758</v>
      </c>
      <c r="Y41" s="9" t="n">
        <f aca="false">'Quarterly Data'!Y28/'Quarterly Data'!Y70</f>
        <v>0.0654708469739682</v>
      </c>
      <c r="Z41" s="9" t="n">
        <f aca="false">'Quarterly Data'!Z28/'Quarterly Data'!Z70</f>
        <v>-0.00141579334237586</v>
      </c>
      <c r="AA41" s="9" t="n">
        <f aca="false">'Quarterly Data'!AA28/'Quarterly Data'!AA70</f>
        <v>0.00520849643873586</v>
      </c>
      <c r="AB41" s="9" t="n">
        <f aca="false">'Quarterly Data'!AB28/'Quarterly Data'!AB70</f>
        <v>0.0175702028737664</v>
      </c>
      <c r="AC41" s="9" t="n">
        <f aca="false">'Quarterly Data'!AC28/'Quarterly Data'!AC70</f>
        <v>-0.0267464176978566</v>
      </c>
      <c r="AD41" s="9" t="n">
        <f aca="false">'Quarterly Data'!AD28/'Quarterly Data'!AD70</f>
        <v>0.0215203498248407</v>
      </c>
      <c r="AE41" s="9" t="n">
        <f aca="false">'Quarterly Data'!AE28/'Quarterly Data'!AE70</f>
        <v>0.0156000685098305</v>
      </c>
      <c r="AF41" s="9" t="n">
        <f aca="false">'Quarterly Data'!AF28/'Quarterly Data'!AF70</f>
        <v>-0.00112013189080895</v>
      </c>
      <c r="AG41" s="9" t="n">
        <f aca="false">'Quarterly Data'!AG28/'Quarterly Data'!AG70</f>
        <v>-0.00238106171424529</v>
      </c>
      <c r="AH41" s="9" t="n">
        <f aca="false">'Quarterly Data'!AH28/'Quarterly Data'!AH70</f>
        <v>0.0684033062663038</v>
      </c>
      <c r="AI41" s="9" t="n">
        <f aca="false">'Quarterly Data'!AI28/'Quarterly Data'!AI70</f>
        <v>0.0356533247446509</v>
      </c>
      <c r="AJ41" s="9" t="n">
        <f aca="false">'Quarterly Data'!AJ28/'Quarterly Data'!AJ70</f>
        <v>-0.00243304399006854</v>
      </c>
      <c r="AK41" s="9" t="n">
        <f aca="false">'Quarterly Data'!AK28/'Quarterly Data'!AK70</f>
        <v>0.0325007388465241</v>
      </c>
      <c r="AL41" s="9" t="n">
        <f aca="false">'Quarterly Data'!AL28/'Quarterly Data'!AL70</f>
        <v>0.00922687007377961</v>
      </c>
      <c r="AM41" s="9" t="n">
        <f aca="false">'Quarterly Data'!AM28/'Quarterly Data'!AM70</f>
        <v>0.0107108506272705</v>
      </c>
      <c r="AN41" s="9" t="n">
        <f aca="false">'Quarterly Data'!AN28/'Quarterly Data'!AN70</f>
        <v>-0.0285087665782901</v>
      </c>
      <c r="AO41" s="9" t="n">
        <f aca="false">'Quarterly Data'!AO28/'Quarterly Data'!AO70</f>
        <v>0.0599611412803085</v>
      </c>
      <c r="AP41" s="9" t="n">
        <f aca="false">'Quarterly Data'!AP28/'Quarterly Data'!AP70</f>
        <v>0.105000201632381</v>
      </c>
      <c r="AQ41" s="9" t="n">
        <f aca="false">'Quarterly Data'!AQ28/'Quarterly Data'!AQ70</f>
        <v>0.0285429375544464</v>
      </c>
    </row>
    <row r="42" customFormat="false" ht="15" hidden="false" customHeight="true" outlineLevel="0" collapsed="false">
      <c r="A42" s="3" t="s">
        <v>191</v>
      </c>
      <c r="B42" s="9" t="n">
        <f aca="false">'Quarterly Data'!B27/'Quarterly Data'!B70</f>
        <v>0.791194821993344</v>
      </c>
      <c r="C42" s="9" t="n">
        <f aca="false">'Quarterly Data'!C27/'Quarterly Data'!C70</f>
        <v>0.788066756997305</v>
      </c>
      <c r="D42" s="9" t="n">
        <f aca="false">'Quarterly Data'!D27/'Quarterly Data'!D70</f>
        <v>0.805931590547477</v>
      </c>
      <c r="E42" s="9" t="n">
        <f aca="false">'Quarterly Data'!E27/'Quarterly Data'!E70</f>
        <v>0.817640363065708</v>
      </c>
      <c r="F42" s="9" t="n">
        <f aca="false">'Quarterly Data'!F27/'Quarterly Data'!F70</f>
        <v>0.7671901669813</v>
      </c>
      <c r="G42" s="9" t="n">
        <f aca="false">'Quarterly Data'!G27/'Quarterly Data'!G70</f>
        <v>0.781554354686515</v>
      </c>
      <c r="H42" s="9" t="n">
        <f aca="false">'Quarterly Data'!H27/'Quarterly Data'!H70</f>
        <v>0.80859481759413</v>
      </c>
      <c r="I42" s="9" t="n">
        <f aca="false">'Quarterly Data'!I27/'Quarterly Data'!I70</f>
        <v>0.83587499467816</v>
      </c>
      <c r="J42" s="9" t="n">
        <f aca="false">'Quarterly Data'!J27/'Quarterly Data'!J70</f>
        <v>0.77309278391555</v>
      </c>
      <c r="K42" s="9" t="n">
        <f aca="false">'Quarterly Data'!K27/'Quarterly Data'!K70</f>
        <v>0.819367423259567</v>
      </c>
      <c r="L42" s="9" t="n">
        <f aca="false">'Quarterly Data'!L27/'Quarterly Data'!L70</f>
        <v>0.840479753414839</v>
      </c>
      <c r="M42" s="9" t="n">
        <f aca="false">'Quarterly Data'!M27/'Quarterly Data'!M70</f>
        <v>0.850020943766818</v>
      </c>
      <c r="N42" s="9" t="n">
        <f aca="false">'Quarterly Data'!N27/'Quarterly Data'!N70</f>
        <v>0.82164501355044</v>
      </c>
      <c r="O42" s="9" t="n">
        <f aca="false">'Quarterly Data'!O27/'Quarterly Data'!O70</f>
        <v>0.867492629242632</v>
      </c>
      <c r="P42" s="9" t="n">
        <f aca="false">'Quarterly Data'!P27/'Quarterly Data'!P70</f>
        <v>0.915926890464793</v>
      </c>
      <c r="Q42" s="9" t="n">
        <f aca="false">'Quarterly Data'!Q27/'Quarterly Data'!Q70</f>
        <v>0.913363908431545</v>
      </c>
      <c r="R42" s="9" t="n">
        <f aca="false">'Quarterly Data'!R27/'Quarterly Data'!R70</f>
        <v>0.878048634707266</v>
      </c>
      <c r="S42" s="9" t="n">
        <f aca="false">'Quarterly Data'!S27/'Quarterly Data'!S70</f>
        <v>0.871724914079389</v>
      </c>
      <c r="T42" s="9" t="n">
        <f aca="false">'Quarterly Data'!T27/'Quarterly Data'!T70</f>
        <v>0.784826537962398</v>
      </c>
      <c r="U42" s="9" t="n">
        <f aca="false">'Quarterly Data'!U27/'Quarterly Data'!U70</f>
        <v>0.780518841657909</v>
      </c>
      <c r="V42" s="9" t="n">
        <f aca="false">'Quarterly Data'!V27/'Quarterly Data'!V70</f>
        <v>0.691990421093652</v>
      </c>
      <c r="W42" s="9" t="n">
        <f aca="false">'Quarterly Data'!W27/'Quarterly Data'!W70</f>
        <v>0.734397285173795</v>
      </c>
      <c r="X42" s="9" t="n">
        <f aca="false">'Quarterly Data'!X27/'Quarterly Data'!X70</f>
        <v>0.77455406348082</v>
      </c>
      <c r="Y42" s="9" t="n">
        <f aca="false">'Quarterly Data'!Y27/'Quarterly Data'!Y70</f>
        <v>0.825203265807534</v>
      </c>
      <c r="Z42" s="9" t="n">
        <f aca="false">'Quarterly Data'!Z27/'Quarterly Data'!Z70</f>
        <v>0.773707894080987</v>
      </c>
      <c r="AA42" s="9" t="n">
        <f aca="false">'Quarterly Data'!AA27/'Quarterly Data'!AA70</f>
        <v>0.897197693136299</v>
      </c>
      <c r="AB42" s="9" t="n">
        <f aca="false">'Quarterly Data'!AB27/'Quarterly Data'!AB70</f>
        <v>0.921439721861143</v>
      </c>
      <c r="AC42" s="9" t="n">
        <f aca="false">'Quarterly Data'!AC27/'Quarterly Data'!AC70</f>
        <v>0.947082414261325</v>
      </c>
      <c r="AD42" s="9" t="n">
        <f aca="false">'Quarterly Data'!AD27/'Quarterly Data'!AD70</f>
        <v>0.880667019001383</v>
      </c>
      <c r="AE42" s="9" t="n">
        <f aca="false">'Quarterly Data'!AE27/'Quarterly Data'!AE70</f>
        <v>0.948643863268217</v>
      </c>
      <c r="AF42" s="9" t="n">
        <f aca="false">'Quarterly Data'!AF27/'Quarterly Data'!AF70</f>
        <v>0.966342406598595</v>
      </c>
      <c r="AG42" s="9" t="n">
        <f aca="false">'Quarterly Data'!AG27/'Quarterly Data'!AG70</f>
        <v>1.006719599999</v>
      </c>
      <c r="AH42" s="9" t="n">
        <f aca="false">'Quarterly Data'!AH27/'Quarterly Data'!AH70</f>
        <v>0.942708495801987</v>
      </c>
      <c r="AI42" s="9" t="n">
        <f aca="false">'Quarterly Data'!AI27/'Quarterly Data'!AI70</f>
        <v>0.982552281795061</v>
      </c>
      <c r="AJ42" s="9" t="n">
        <f aca="false">'Quarterly Data'!AJ27/'Quarterly Data'!AJ70</f>
        <v>0.993090038128891</v>
      </c>
      <c r="AK42" s="9" t="n">
        <f aca="false">'Quarterly Data'!AK27/'Quarterly Data'!AK70</f>
        <v>1.01398063837925</v>
      </c>
      <c r="AL42" s="9" t="n">
        <f aca="false">'Quarterly Data'!AL27/'Quarterly Data'!AL70</f>
        <v>0.959300917148823</v>
      </c>
      <c r="AM42" s="9" t="n">
        <f aca="false">'Quarterly Data'!AM27/'Quarterly Data'!AM70</f>
        <v>0.996596082300203</v>
      </c>
      <c r="AN42" s="9" t="n">
        <f aca="false">'Quarterly Data'!AN27/'Quarterly Data'!AN70</f>
        <v>1.02989177117608</v>
      </c>
      <c r="AO42" s="9" t="n">
        <f aca="false">'Quarterly Data'!AO27/'Quarterly Data'!AO70</f>
        <v>1.03670926203324</v>
      </c>
      <c r="AP42" s="9" t="n">
        <f aca="false">'Quarterly Data'!AP27/'Quarterly Data'!AP70</f>
        <v>0.995862144806933</v>
      </c>
      <c r="AQ42" s="9" t="n">
        <f aca="false">'Quarterly Data'!AQ27/'Quarterly Data'!AQ70</f>
        <v>1.02932772303401</v>
      </c>
    </row>
    <row r="43" customFormat="false" ht="15" hidden="false" customHeight="true" outlineLevel="0" collapsed="false">
      <c r="A43" s="3" t="s">
        <v>227</v>
      </c>
      <c r="B43" s="13" t="n">
        <f aca="false">B42*4/B8</f>
        <v>0.0421801850989388</v>
      </c>
      <c r="C43" s="13" t="n">
        <f aca="false">C42*4/C8</f>
        <v>0.0457646200346867</v>
      </c>
      <c r="D43" s="13" t="n">
        <f aca="false">D42*4/D8</f>
        <v>0.0501123326937651</v>
      </c>
      <c r="E43" s="13" t="n">
        <f aca="false">E42*4/E8</f>
        <v>0.0508166788729465</v>
      </c>
      <c r="F43" s="13" t="n">
        <f aca="false">F42*4/F8</f>
        <v>0.0493211293462745</v>
      </c>
      <c r="G43" s="13" t="n">
        <f aca="false">G42*4/G8</f>
        <v>0.0474892513860863</v>
      </c>
      <c r="H43" s="13" t="n">
        <f aca="false">H42*4/H8</f>
        <v>0.0490577774969896</v>
      </c>
      <c r="I43" s="13" t="n">
        <f aca="false">I42*4/I8</f>
        <v>0.0524306096708897</v>
      </c>
      <c r="J43" s="13" t="n">
        <f aca="false">J42*4/J8</f>
        <v>0.0501845364437228</v>
      </c>
      <c r="K43" s="13" t="n">
        <f aca="false">K42*4/K8</f>
        <v>0.0514597219820736</v>
      </c>
      <c r="L43" s="13" t="n">
        <f aca="false">L42*4/L8</f>
        <v>0.0507382887663651</v>
      </c>
      <c r="M43" s="13" t="n">
        <f aca="false">M42*4/M8</f>
        <v>0.0515086164985195</v>
      </c>
      <c r="N43" s="13" t="n">
        <f aca="false">N42*4/N8</f>
        <v>0.0436348918507934</v>
      </c>
      <c r="O43" s="13" t="n">
        <f aca="false">O42*4/O8</f>
        <v>0.0457056179790639</v>
      </c>
      <c r="P43" s="13" t="n">
        <f aca="false">P42*4/P8</f>
        <v>0.042472844445388</v>
      </c>
      <c r="Q43" s="13" t="n">
        <f aca="false">Q42*4/Q8</f>
        <v>0.0451489821271154</v>
      </c>
      <c r="R43" s="13" t="n">
        <f aca="false">R42*4/R8</f>
        <v>0.0569145120536228</v>
      </c>
      <c r="S43" s="13" t="n">
        <f aca="false">S42*4/S8</f>
        <v>0.0592808510084589</v>
      </c>
      <c r="T43" s="13" t="n">
        <f aca="false">T42*4/T8</f>
        <v>0.0611592860286303</v>
      </c>
      <c r="U43" s="13" t="n">
        <f aca="false">U42*4/U8</f>
        <v>0.0526665885059318</v>
      </c>
      <c r="V43" s="13" t="n">
        <f aca="false">V42*4/V8</f>
        <v>0.0386424917544968</v>
      </c>
      <c r="W43" s="13" t="n">
        <f aca="false">W42*4/W8</f>
        <v>0.0381505083207166</v>
      </c>
      <c r="X43" s="13" t="n">
        <f aca="false">X42*4/X8</f>
        <v>0.0382873980959377</v>
      </c>
      <c r="Y43" s="13" t="n">
        <f aca="false">Y42*4/Y8</f>
        <v>0.03647307252188</v>
      </c>
      <c r="Z43" s="13" t="n">
        <f aca="false">Z42*4/Z8</f>
        <v>0.0344176109466631</v>
      </c>
      <c r="AA43" s="13" t="n">
        <f aca="false">AA42*4/AA8</f>
        <v>0.0496924781576461</v>
      </c>
      <c r="AB43" s="13" t="n">
        <f aca="false">AB42*4/AB8</f>
        <v>0.0548312836573129</v>
      </c>
      <c r="AC43" s="13" t="n">
        <f aca="false">AC42*4/AC8</f>
        <v>0.0642089772380559</v>
      </c>
      <c r="AD43" s="13" t="n">
        <f aca="false">AD42*4/AD8</f>
        <v>0.0587111346000922</v>
      </c>
      <c r="AE43" s="13" t="n">
        <f aca="false">AE42*4/AE8</f>
        <v>0.0575197127947987</v>
      </c>
      <c r="AF43" s="13" t="n">
        <f aca="false">AF42*4/AF8</f>
        <v>0.0658383516674226</v>
      </c>
      <c r="AG43" s="13" t="n">
        <f aca="false">AG42*4/AG8</f>
        <v>0.0658417004577504</v>
      </c>
      <c r="AH43" s="13" t="n">
        <f aca="false">AH42*4/AH8</f>
        <v>0.059750181955442</v>
      </c>
      <c r="AI43" s="13" t="n">
        <f aca="false">AI42*4/AI8</f>
        <v>0.0566802585402401</v>
      </c>
      <c r="AJ43" s="13" t="n">
        <f aca="false">AJ42*4/AJ8</f>
        <v>0.0533489142158953</v>
      </c>
      <c r="AK43" s="13" t="n">
        <f aca="false">AK42*4/AK8</f>
        <v>0.0565206598873609</v>
      </c>
      <c r="AL43" s="13" t="n">
        <f aca="false">AL42*4/AL8</f>
        <v>0.0536072040876682</v>
      </c>
      <c r="AM43" s="13" t="n">
        <f aca="false">AM42*4/AM8</f>
        <v>0.0590662961801869</v>
      </c>
      <c r="AN43" s="13" t="n">
        <f aca="false">AN42*4/AN8</f>
        <v>0.0636423155369119</v>
      </c>
      <c r="AO43" s="13" t="n">
        <f aca="false">AO42*4/AO8</f>
        <v>0.0657810445452566</v>
      </c>
      <c r="AP43" s="13" t="n">
        <f aca="false">AP42*4/AP8</f>
        <v>0.0673448618635289</v>
      </c>
      <c r="AQ43" s="13" t="n">
        <f aca="false">AQ42*4/AQ8</f>
        <v>0.0606110833525107</v>
      </c>
    </row>
    <row r="44" customFormat="false" ht="15" hidden="false" customHeight="true" outlineLevel="0" collapsed="false">
      <c r="A44" s="14" t="s">
        <v>184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customFormat="false" ht="15" hidden="false" customHeight="true" outlineLevel="0" collapsed="false">
      <c r="A45" s="3" t="s">
        <v>193</v>
      </c>
      <c r="B45" s="9"/>
      <c r="C45" s="9"/>
      <c r="D45" s="9"/>
      <c r="E45" s="9"/>
      <c r="F45" s="9"/>
      <c r="G45" s="9"/>
      <c r="H45" s="9"/>
      <c r="I45" s="9"/>
      <c r="J45" s="9" t="n">
        <f aca="false">'Quarterly Data'!J41/'Quarterly Data'!J70</f>
        <v>0</v>
      </c>
      <c r="K45" s="9" t="n">
        <f aca="false">'Quarterly Data'!K41/'Quarterly Data'!K70</f>
        <v>0</v>
      </c>
      <c r="L45" s="9" t="n">
        <f aca="false">'Quarterly Data'!L41/'Quarterly Data'!L70</f>
        <v>0</v>
      </c>
      <c r="M45" s="9" t="n">
        <f aca="false">'Quarterly Data'!M41/'Quarterly Data'!M70</f>
        <v>0</v>
      </c>
      <c r="N45" s="9" t="n">
        <f aca="false">'Quarterly Data'!N41/'Quarterly Data'!N70</f>
        <v>0</v>
      </c>
      <c r="O45" s="9" t="n">
        <f aca="false">'Quarterly Data'!O41/'Quarterly Data'!O70</f>
        <v>0</v>
      </c>
      <c r="P45" s="9" t="n">
        <f aca="false">'Quarterly Data'!P41/'Quarterly Data'!P70</f>
        <v>0</v>
      </c>
      <c r="Q45" s="9" t="n">
        <f aca="false">'Quarterly Data'!Q41/'Quarterly Data'!Q70</f>
        <v>0</v>
      </c>
      <c r="R45" s="9" t="n">
        <f aca="false">'Quarterly Data'!R41/'Quarterly Data'!R70</f>
        <v>0</v>
      </c>
      <c r="S45" s="9" t="n">
        <f aca="false">'Quarterly Data'!S41/'Quarterly Data'!S70</f>
        <v>0</v>
      </c>
      <c r="T45" s="9" t="n">
        <f aca="false">'Quarterly Data'!T41/'Quarterly Data'!T70</f>
        <v>0</v>
      </c>
      <c r="U45" s="9" t="n">
        <f aca="false">'Quarterly Data'!U41/'Quarterly Data'!U70</f>
        <v>0</v>
      </c>
      <c r="V45" s="9" t="n">
        <f aca="false">'Quarterly Data'!V41/'Quarterly Data'!V70</f>
        <v>0</v>
      </c>
      <c r="W45" s="9" t="n">
        <f aca="false">'Quarterly Data'!W41/'Quarterly Data'!W70</f>
        <v>0</v>
      </c>
      <c r="X45" s="9" t="n">
        <f aca="false">'Quarterly Data'!X41/'Quarterly Data'!X70</f>
        <v>0</v>
      </c>
      <c r="Y45" s="9" t="n">
        <f aca="false">'Quarterly Data'!Y41/'Quarterly Data'!Y70</f>
        <v>0</v>
      </c>
      <c r="Z45" s="9" t="n">
        <f aca="false">'Quarterly Data'!Z41/'Quarterly Data'!Z70</f>
        <v>0</v>
      </c>
      <c r="AA45" s="9" t="n">
        <f aca="false">'Quarterly Data'!AA41/'Quarterly Data'!AA70</f>
        <v>0</v>
      </c>
      <c r="AB45" s="9" t="n">
        <f aca="false">'Quarterly Data'!AB41/'Quarterly Data'!AB70</f>
        <v>0</v>
      </c>
      <c r="AC45" s="9" t="n">
        <f aca="false">'Quarterly Data'!AC41/'Quarterly Data'!AC70</f>
        <v>0</v>
      </c>
      <c r="AD45" s="9" t="n">
        <f aca="false">'Quarterly Data'!AD41/'Quarterly Data'!AD70</f>
        <v>0</v>
      </c>
      <c r="AE45" s="9" t="n">
        <f aca="false">'Quarterly Data'!AE41/'Quarterly Data'!AE70</f>
        <v>0</v>
      </c>
      <c r="AF45" s="9" t="n">
        <f aca="false">'Quarterly Data'!AF41/'Quarterly Data'!AF70</f>
        <v>0</v>
      </c>
      <c r="AG45" s="9" t="n">
        <f aca="false">'Quarterly Data'!AG41/'Quarterly Data'!AG70</f>
        <v>0</v>
      </c>
      <c r="AH45" s="9" t="n">
        <f aca="false">'Quarterly Data'!AH41/'Quarterly Data'!AH70</f>
        <v>0</v>
      </c>
      <c r="AI45" s="9" t="n">
        <f aca="false">'Quarterly Data'!AI41/'Quarterly Data'!AI70</f>
        <v>0.215708559510627</v>
      </c>
      <c r="AJ45" s="9" t="n">
        <f aca="false">'Quarterly Data'!AJ41/'Quarterly Data'!AJ70</f>
        <v>0.316814871407429</v>
      </c>
      <c r="AK45" s="9" t="n">
        <f aca="false">'Quarterly Data'!AK41/'Quarterly Data'!AK70</f>
        <v>0.430619919083169</v>
      </c>
      <c r="AL45" s="9" t="n">
        <f aca="false">'Quarterly Data'!AL41/'Quarterly Data'!AL70</f>
        <v>0.0895364347181812</v>
      </c>
      <c r="AM45" s="9" t="n">
        <f aca="false">'Quarterly Data'!AM41/'Quarterly Data'!AM70</f>
        <v>0.210906104906236</v>
      </c>
      <c r="AN45" s="9" t="n">
        <f aca="false">'Quarterly Data'!AN41/'Quarterly Data'!AN70</f>
        <v>0.34919304234527</v>
      </c>
      <c r="AO45" s="9" t="n">
        <f aca="false">'Quarterly Data'!AO41/'Quarterly Data'!AO70</f>
        <v>0.50243506724466</v>
      </c>
      <c r="AP45" s="9" t="n">
        <f aca="false">'Quarterly Data'!AP41/'Quarterly Data'!AP70</f>
        <v>0.0929769586142734</v>
      </c>
      <c r="AQ45" s="9" t="n">
        <f aca="false">'Quarterly Data'!AQ41/'Quarterly Data'!AQ70</f>
        <v>0.247450626400236</v>
      </c>
    </row>
    <row r="46" customFormat="false" ht="15" hidden="false" customHeight="true" outlineLevel="0" collapsed="false">
      <c r="A46" s="3" t="s">
        <v>194</v>
      </c>
      <c r="B46" s="9" t="n">
        <f aca="false">'Quarterly Data'!B43/'Quarterly Data'!B70</f>
        <v>0.0926592310210975</v>
      </c>
      <c r="C46" s="9" t="n">
        <f aca="false">'Quarterly Data'!C43/'Quarterly Data'!C70</f>
        <v>0.110051800917921</v>
      </c>
      <c r="D46" s="9" t="n">
        <f aca="false">'Quarterly Data'!D43/'Quarterly Data'!D70</f>
        <v>0.135865872398194</v>
      </c>
      <c r="E46" s="9" t="n">
        <f aca="false">'Quarterly Data'!E43/'Quarterly Data'!E70</f>
        <v>0.128679333591195</v>
      </c>
      <c r="F46" s="9" t="n">
        <f aca="false">'Quarterly Data'!F43/'Quarterly Data'!F70</f>
        <v>0.106260276792568</v>
      </c>
      <c r="G46" s="9" t="n">
        <f aca="false">'Quarterly Data'!G43/'Quarterly Data'!G70</f>
        <v>0.132966704439148</v>
      </c>
      <c r="H46" s="9" t="n">
        <f aca="false">'Quarterly Data'!H43/'Quarterly Data'!H70</f>
        <v>0.0460852202182156</v>
      </c>
      <c r="I46" s="9" t="n">
        <f aca="false">'Quarterly Data'!I43/'Quarterly Data'!I70</f>
        <v>0.133592448492379</v>
      </c>
      <c r="J46" s="9" t="n">
        <f aca="false">'Quarterly Data'!J43/'Quarterly Data'!J70</f>
        <v>0.076128071526353</v>
      </c>
      <c r="K46" s="9" t="n">
        <f aca="false">'Quarterly Data'!K43/'Quarterly Data'!K70</f>
        <v>0.104369395351826</v>
      </c>
      <c r="L46" s="9" t="n">
        <f aca="false">'Quarterly Data'!L43/'Quarterly Data'!L70</f>
        <v>0.100667729472691</v>
      </c>
      <c r="M46" s="9" t="n">
        <f aca="false">'Quarterly Data'!M43/'Quarterly Data'!M70</f>
        <v>0.105673969648554</v>
      </c>
      <c r="N46" s="9" t="n">
        <f aca="false">'Quarterly Data'!N43/'Quarterly Data'!N70</f>
        <v>0.0670430512951478</v>
      </c>
      <c r="O46" s="9" t="n">
        <f aca="false">'Quarterly Data'!O43/'Quarterly Data'!O70</f>
        <v>0.0961878655851453</v>
      </c>
      <c r="P46" s="9" t="n">
        <f aca="false">'Quarterly Data'!P43/'Quarterly Data'!P70</f>
        <v>0.0946253975061502</v>
      </c>
      <c r="Q46" s="9" t="n">
        <f aca="false">'Quarterly Data'!Q43/'Quarterly Data'!Q70</f>
        <v>0.103189029850507</v>
      </c>
      <c r="R46" s="9" t="n">
        <f aca="false">'Quarterly Data'!R43/'Quarterly Data'!R70</f>
        <v>0.0654354393649126</v>
      </c>
      <c r="S46" s="9" t="n">
        <f aca="false">'Quarterly Data'!S43/'Quarterly Data'!S70</f>
        <v>0.056034188676314</v>
      </c>
      <c r="T46" s="9" t="n">
        <f aca="false">'Quarterly Data'!T43/'Quarterly Data'!T70</f>
        <v>0.0747860512623893</v>
      </c>
      <c r="U46" s="9" t="n">
        <f aca="false">'Quarterly Data'!U43/'Quarterly Data'!U70</f>
        <v>0.104614360026655</v>
      </c>
      <c r="V46" s="9" t="n">
        <f aca="false">'Quarterly Data'!V43/'Quarterly Data'!V70</f>
        <v>0.0617828803277713</v>
      </c>
      <c r="W46" s="9" t="n">
        <f aca="false">'Quarterly Data'!W43/'Quarterly Data'!W70</f>
        <v>0.0815717613230261</v>
      </c>
      <c r="X46" s="9" t="n">
        <f aca="false">'Quarterly Data'!X43/'Quarterly Data'!X70</f>
        <v>0.082249900282985</v>
      </c>
      <c r="Y46" s="9" t="n">
        <f aca="false">'Quarterly Data'!Y43/'Quarterly Data'!Y70</f>
        <v>0.0925353946976688</v>
      </c>
      <c r="Z46" s="9" t="n">
        <f aca="false">'Quarterly Data'!Z43/'Quarterly Data'!Z70</f>
        <v>0.0693712996067037</v>
      </c>
      <c r="AA46" s="9" t="n">
        <f aca="false">'Quarterly Data'!AA43/'Quarterly Data'!AA70</f>
        <v>0.100093938495766</v>
      </c>
      <c r="AB46" s="9" t="n">
        <f aca="false">'Quarterly Data'!AB43/'Quarterly Data'!AB70</f>
        <v>0.108415462960977</v>
      </c>
      <c r="AC46" s="9" t="n">
        <f aca="false">'Quarterly Data'!AC43/'Quarterly Data'!AC70</f>
        <v>0.163811803344001</v>
      </c>
      <c r="AD46" s="9" t="n">
        <f aca="false">'Quarterly Data'!AD43/'Quarterly Data'!AD70</f>
        <v>0.0891218133187513</v>
      </c>
      <c r="AE46" s="9" t="n">
        <f aca="false">'Quarterly Data'!AE43/'Quarterly Data'!AE70</f>
        <v>0.149109542260848</v>
      </c>
      <c r="AF46" s="9" t="n">
        <f aca="false">'Quarterly Data'!AF43/'Quarterly Data'!AF70</f>
        <v>0.155706040151968</v>
      </c>
      <c r="AG46" s="9" t="n">
        <f aca="false">'Quarterly Data'!AG43/'Quarterly Data'!AG70</f>
        <v>0.165036211450533</v>
      </c>
      <c r="AH46" s="9" t="n">
        <f aca="false">'Quarterly Data'!AH43/'Quarterly Data'!AH70</f>
        <v>0.121902406094933</v>
      </c>
      <c r="AI46" s="9" t="n">
        <f aca="false">'Quarterly Data'!AI43/'Quarterly Data'!AI70</f>
        <v>0.093749582558593</v>
      </c>
      <c r="AJ46" s="9" t="n">
        <f aca="false">'Quarterly Data'!AJ43/'Quarterly Data'!AJ70</f>
        <v>0.101260604703437</v>
      </c>
      <c r="AK46" s="9" t="n">
        <f aca="false">'Quarterly Data'!AK43/'Quarterly Data'!AK70</f>
        <v>0.113394397665688</v>
      </c>
      <c r="AL46" s="9" t="n">
        <f aca="false">'Quarterly Data'!AL43/'Quarterly Data'!AL70</f>
        <v>0.0895364347181812</v>
      </c>
      <c r="AM46" s="9" t="n">
        <f aca="false">'Quarterly Data'!AM43/'Quarterly Data'!AM70</f>
        <v>0.121320931593855</v>
      </c>
      <c r="AN46" s="9" t="n">
        <f aca="false">'Quarterly Data'!AN43/'Quarterly Data'!AN70</f>
        <v>0.137989758042081</v>
      </c>
      <c r="AO46" s="9" t="n">
        <f aca="false">'Quarterly Data'!AO43/'Quarterly Data'!AO70</f>
        <v>0.151629211496322</v>
      </c>
      <c r="AP46" s="9" t="n">
        <f aca="false">'Quarterly Data'!AP43/'Quarterly Data'!AP70</f>
        <v>0.0929769586142734</v>
      </c>
      <c r="AQ46" s="9" t="n">
        <f aca="false">'Quarterly Data'!AQ43/'Quarterly Data'!AQ70</f>
        <v>0.154348525356305</v>
      </c>
    </row>
    <row r="47" customFormat="false" ht="15" hidden="false" customHeight="true" outlineLevel="0" collapsed="false">
      <c r="A47" s="10" t="s">
        <v>195</v>
      </c>
    </row>
    <row r="48" customFormat="false" ht="15" hidden="false" customHeight="true" outlineLevel="0" collapsed="false">
      <c r="A48" s="3" t="s">
        <v>196</v>
      </c>
      <c r="B48" s="9" t="n">
        <f aca="false">'Quarterly Data'!B44/'Quarterly Data'!B70</f>
        <v>0.0926592310210975</v>
      </c>
      <c r="C48" s="9" t="n">
        <f aca="false">'Quarterly Data'!C44/'Quarterly Data'!C70</f>
        <v>0.110051800917921</v>
      </c>
      <c r="D48" s="9" t="n">
        <f aca="false">'Quarterly Data'!D44/'Quarterly Data'!D70</f>
        <v>0.135865872398194</v>
      </c>
      <c r="E48" s="9" t="n">
        <f aca="false">'Quarterly Data'!E44/'Quarterly Data'!E70</f>
        <v>0.128679333591195</v>
      </c>
      <c r="F48" s="9" t="n">
        <f aca="false">'Quarterly Data'!F44/'Quarterly Data'!F70</f>
        <v>0.106260276792568</v>
      </c>
      <c r="G48" s="9" t="n">
        <f aca="false">'Quarterly Data'!G44/'Quarterly Data'!G70</f>
        <v>0.132966704439148</v>
      </c>
      <c r="H48" s="9" t="n">
        <f aca="false">'Quarterly Data'!H44/'Quarterly Data'!H70</f>
        <v>0.0460852202182156</v>
      </c>
      <c r="I48" s="9" t="n">
        <f aca="false">'Quarterly Data'!I44/'Quarterly Data'!I70</f>
        <v>0.133592448492379</v>
      </c>
      <c r="J48" s="9" t="n">
        <f aca="false">'Quarterly Data'!J44/'Quarterly Data'!J70</f>
        <v>0.076128071526353</v>
      </c>
      <c r="K48" s="9" t="n">
        <f aca="false">'Quarterly Data'!K44/'Quarterly Data'!K70</f>
        <v>0.104369395351826</v>
      </c>
      <c r="L48" s="9" t="n">
        <f aca="false">'Quarterly Data'!L44/'Quarterly Data'!L70</f>
        <v>0.100667729472691</v>
      </c>
      <c r="M48" s="9" t="n">
        <f aca="false">'Quarterly Data'!M44/'Quarterly Data'!M70</f>
        <v>0.105673969648554</v>
      </c>
      <c r="N48" s="9" t="n">
        <f aca="false">'Quarterly Data'!N44/'Quarterly Data'!N70</f>
        <v>0.0670430512951478</v>
      </c>
      <c r="O48" s="9" t="n">
        <f aca="false">'Quarterly Data'!O44/'Quarterly Data'!O70</f>
        <v>0.0961878655851453</v>
      </c>
      <c r="P48" s="9" t="n">
        <f aca="false">'Quarterly Data'!P44/'Quarterly Data'!P70</f>
        <v>0.0946253975061502</v>
      </c>
      <c r="Q48" s="9" t="n">
        <f aca="false">'Quarterly Data'!Q44/'Quarterly Data'!Q70</f>
        <v>0.103189029850507</v>
      </c>
      <c r="R48" s="9" t="n">
        <f aca="false">'Quarterly Data'!R44/'Quarterly Data'!R70</f>
        <v>0.0654354393649126</v>
      </c>
      <c r="S48" s="9" t="n">
        <f aca="false">'Quarterly Data'!S44/'Quarterly Data'!S70</f>
        <v>0.056034188676314</v>
      </c>
      <c r="T48" s="9" t="n">
        <f aca="false">'Quarterly Data'!T44/'Quarterly Data'!T70</f>
        <v>0.0747860512623893</v>
      </c>
      <c r="U48" s="9" t="n">
        <f aca="false">'Quarterly Data'!U44/'Quarterly Data'!U70</f>
        <v>0.104614360026655</v>
      </c>
      <c r="V48" s="9" t="n">
        <f aca="false">'Quarterly Data'!V44/'Quarterly Data'!V70</f>
        <v>0.0617828803277713</v>
      </c>
      <c r="W48" s="9" t="n">
        <f aca="false">'Quarterly Data'!W44/'Quarterly Data'!W70</f>
        <v>0.0815717613230261</v>
      </c>
      <c r="X48" s="9" t="n">
        <f aca="false">'Quarterly Data'!X44/'Quarterly Data'!X70</f>
        <v>0.082249900282985</v>
      </c>
      <c r="Y48" s="9" t="n">
        <f aca="false">'Quarterly Data'!Y44/'Quarterly Data'!Y70</f>
        <v>0.0925353946976688</v>
      </c>
      <c r="Z48" s="9" t="n">
        <f aca="false">'Quarterly Data'!Z44/'Quarterly Data'!Z70</f>
        <v>0.0693712996067037</v>
      </c>
      <c r="AA48" s="9" t="n">
        <f aca="false">'Quarterly Data'!AA44/'Quarterly Data'!AA70</f>
        <v>0.100093938495766</v>
      </c>
      <c r="AB48" s="9" t="n">
        <f aca="false">'Quarterly Data'!AB44/'Quarterly Data'!AB70</f>
        <v>0.108415462960977</v>
      </c>
      <c r="AC48" s="9" t="n">
        <f aca="false">'Quarterly Data'!AC44/'Quarterly Data'!AC70</f>
        <v>0.163811803344001</v>
      </c>
      <c r="AD48" s="9" t="n">
        <f aca="false">'Quarterly Data'!AD44/'Quarterly Data'!AD70</f>
        <v>0.0891218133187513</v>
      </c>
      <c r="AE48" s="9" t="n">
        <f aca="false">'Quarterly Data'!AE44/'Quarterly Data'!AE70</f>
        <v>0.149109542260848</v>
      </c>
      <c r="AF48" s="9" t="n">
        <f aca="false">'Quarterly Data'!AF44/'Quarterly Data'!AF70</f>
        <v>0.155706040151968</v>
      </c>
      <c r="AG48" s="9" t="n">
        <f aca="false">'Quarterly Data'!AG44/'Quarterly Data'!AG70</f>
        <v>0.165036211450533</v>
      </c>
      <c r="AH48" s="9" t="n">
        <f aca="false">'Quarterly Data'!AH44/'Quarterly Data'!AH70</f>
        <v>0.121902406094933</v>
      </c>
      <c r="AI48" s="9" t="n">
        <f aca="false">'Quarterly Data'!AI44/'Quarterly Data'!AI70</f>
        <v>0.093749582558593</v>
      </c>
      <c r="AJ48" s="9" t="n">
        <f aca="false">'Quarterly Data'!AJ44/'Quarterly Data'!AJ70</f>
        <v>0.101260604703437</v>
      </c>
      <c r="AK48" s="9" t="n">
        <f aca="false">'Quarterly Data'!AK44/'Quarterly Data'!AK70</f>
        <v>0.113394397665688</v>
      </c>
      <c r="AL48" s="9" t="n">
        <f aca="false">'Quarterly Data'!AL44/'Quarterly Data'!AL70</f>
        <v>0.0895364347181812</v>
      </c>
      <c r="AM48" s="9" t="n">
        <f aca="false">'Quarterly Data'!AM44/'Quarterly Data'!AM70</f>
        <v>0.121320931593855</v>
      </c>
      <c r="AN48" s="9" t="n">
        <f aca="false">'Quarterly Data'!AN44/'Quarterly Data'!AN70</f>
        <v>0.137989758042081</v>
      </c>
      <c r="AO48" s="9" t="n">
        <f aca="false">'Quarterly Data'!AO44/'Quarterly Data'!AO70</f>
        <v>0.151629211496322</v>
      </c>
      <c r="AP48" s="9" t="n">
        <f aca="false">'Quarterly Data'!AP44/'Quarterly Data'!AP70</f>
        <v>0.0929769586142734</v>
      </c>
      <c r="AQ48" s="9" t="n">
        <f aca="false">'Quarterly Data'!AQ44/'Quarterly Data'!AQ70</f>
        <v>0.154348525356305</v>
      </c>
    </row>
    <row r="49" customFormat="false" ht="15" hidden="false" customHeight="true" outlineLevel="0" collapsed="false">
      <c r="A49" s="3" t="s">
        <v>197</v>
      </c>
      <c r="B49" s="9" t="n">
        <f aca="false">'Quarterly Data'!B45/'Quarterly Data'!B70</f>
        <v>0.698535590972246</v>
      </c>
      <c r="C49" s="9" t="n">
        <f aca="false">'Quarterly Data'!C45/'Quarterly Data'!C70</f>
        <v>0.678014956079384</v>
      </c>
      <c r="D49" s="9" t="n">
        <f aca="false">'Quarterly Data'!D45/'Quarterly Data'!D70</f>
        <v>0.670065718149284</v>
      </c>
      <c r="E49" s="9" t="n">
        <f aca="false">'Quarterly Data'!E45/'Quarterly Data'!E70</f>
        <v>0.688961029474513</v>
      </c>
      <c r="F49" s="9" t="n">
        <f aca="false">'Quarterly Data'!F45/'Quarterly Data'!F70</f>
        <v>0.660929890188732</v>
      </c>
      <c r="G49" s="9" t="n">
        <f aca="false">'Quarterly Data'!G45/'Quarterly Data'!G70</f>
        <v>0.648587650247367</v>
      </c>
      <c r="H49" s="9" t="n">
        <f aca="false">'Quarterly Data'!H45/'Quarterly Data'!H70</f>
        <v>0.762509597375915</v>
      </c>
      <c r="I49" s="9" t="n">
        <f aca="false">'Quarterly Data'!I45/'Quarterly Data'!I70</f>
        <v>0.702282546185781</v>
      </c>
      <c r="J49" s="9" t="n">
        <f aca="false">'Quarterly Data'!J45/'Quarterly Data'!J70</f>
        <v>0.696964712389197</v>
      </c>
      <c r="K49" s="9" t="n">
        <f aca="false">'Quarterly Data'!K45/'Quarterly Data'!K70</f>
        <v>0.71499802790774</v>
      </c>
      <c r="L49" s="9" t="n">
        <f aca="false">'Quarterly Data'!L45/'Quarterly Data'!L70</f>
        <v>0.739812023942148</v>
      </c>
      <c r="M49" s="9" t="n">
        <f aca="false">'Quarterly Data'!M45/'Quarterly Data'!M70</f>
        <v>0.744346974118264</v>
      </c>
      <c r="N49" s="9" t="n">
        <f aca="false">'Quarterly Data'!N45/'Quarterly Data'!N70</f>
        <v>0.754601962255292</v>
      </c>
      <c r="O49" s="9" t="n">
        <f aca="false">'Quarterly Data'!O45/'Quarterly Data'!O70</f>
        <v>0.771304763657487</v>
      </c>
      <c r="P49" s="9" t="n">
        <f aca="false">'Quarterly Data'!P45/'Quarterly Data'!P70</f>
        <v>0.821301492958643</v>
      </c>
      <c r="Q49" s="9" t="n">
        <f aca="false">'Quarterly Data'!Q45/'Quarterly Data'!Q70</f>
        <v>0.810174878581038</v>
      </c>
      <c r="R49" s="9" t="n">
        <f aca="false">'Quarterly Data'!R45/'Quarterly Data'!R70</f>
        <v>0.812613195342353</v>
      </c>
      <c r="S49" s="9" t="n">
        <f aca="false">'Quarterly Data'!S45/'Quarterly Data'!S70</f>
        <v>0.815690725403075</v>
      </c>
      <c r="T49" s="9" t="n">
        <f aca="false">'Quarterly Data'!T45/'Quarterly Data'!T70</f>
        <v>0.710040486700009</v>
      </c>
      <c r="U49" s="9" t="n">
        <f aca="false">'Quarterly Data'!U45/'Quarterly Data'!U70</f>
        <v>0.675904481631255</v>
      </c>
      <c r="V49" s="9" t="n">
        <f aca="false">'Quarterly Data'!V45/'Quarterly Data'!V70</f>
        <v>0.63020754076588</v>
      </c>
      <c r="W49" s="9" t="n">
        <f aca="false">'Quarterly Data'!W45/'Quarterly Data'!W70</f>
        <v>0.652825523850769</v>
      </c>
      <c r="X49" s="9" t="n">
        <f aca="false">'Quarterly Data'!X45/'Quarterly Data'!X70</f>
        <v>0.692304163197835</v>
      </c>
      <c r="Y49" s="9" t="n">
        <f aca="false">'Quarterly Data'!Y45/'Quarterly Data'!Y70</f>
        <v>0.732667871109865</v>
      </c>
      <c r="Z49" s="9" t="n">
        <f aca="false">'Quarterly Data'!Z45/'Quarterly Data'!Z70</f>
        <v>0.704336594474283</v>
      </c>
      <c r="AA49" s="9" t="n">
        <f aca="false">'Quarterly Data'!AA45/'Quarterly Data'!AA70</f>
        <v>0.797103754640534</v>
      </c>
      <c r="AB49" s="9" t="n">
        <f aca="false">'Quarterly Data'!AB45/'Quarterly Data'!AB70</f>
        <v>0.813024258900166</v>
      </c>
      <c r="AC49" s="9" t="n">
        <f aca="false">'Quarterly Data'!AC45/'Quarterly Data'!AC70</f>
        <v>0.783270610917324</v>
      </c>
      <c r="AD49" s="9" t="n">
        <f aca="false">'Quarterly Data'!AD45/'Quarterly Data'!AD70</f>
        <v>0.791545205682632</v>
      </c>
      <c r="AE49" s="9" t="n">
        <f aca="false">'Quarterly Data'!AE45/'Quarterly Data'!AE70</f>
        <v>0.799534321007369</v>
      </c>
      <c r="AF49" s="9" t="n">
        <f aca="false">'Quarterly Data'!AF45/'Quarterly Data'!AF70</f>
        <v>0.810636366446627</v>
      </c>
      <c r="AG49" s="9" t="n">
        <f aca="false">'Quarterly Data'!AG45/'Quarterly Data'!AG70</f>
        <v>0.84168338854847</v>
      </c>
      <c r="AH49" s="9" t="n">
        <f aca="false">'Quarterly Data'!AH45/'Quarterly Data'!AH70</f>
        <v>0.820806089707053</v>
      </c>
      <c r="AI49" s="9" t="n">
        <f aca="false">'Quarterly Data'!AI45/'Quarterly Data'!AI70</f>
        <v>0.888802699236468</v>
      </c>
      <c r="AJ49" s="9" t="n">
        <f aca="false">'Quarterly Data'!AJ45/'Quarterly Data'!AJ70</f>
        <v>0.891829433425454</v>
      </c>
      <c r="AK49" s="9" t="n">
        <f aca="false">'Quarterly Data'!AK45/'Quarterly Data'!AK70</f>
        <v>0.900586240713567</v>
      </c>
      <c r="AL49" s="9" t="n">
        <f aca="false">'Quarterly Data'!AL45/'Quarterly Data'!AL70</f>
        <v>0.869764482430642</v>
      </c>
      <c r="AM49" s="9" t="n">
        <f aca="false">'Quarterly Data'!AM45/'Quarterly Data'!AM70</f>
        <v>0.875275150706347</v>
      </c>
      <c r="AN49" s="9" t="n">
        <f aca="false">'Quarterly Data'!AN45/'Quarterly Data'!AN70</f>
        <v>0.891902013133996</v>
      </c>
      <c r="AO49" s="9" t="n">
        <f aca="false">'Quarterly Data'!AO45/'Quarterly Data'!AO70</f>
        <v>0.885080050536921</v>
      </c>
      <c r="AP49" s="9" t="n">
        <f aca="false">'Quarterly Data'!AP45/'Quarterly Data'!AP70</f>
        <v>0.90288518619266</v>
      </c>
      <c r="AQ49" s="9" t="n">
        <f aca="false">'Quarterly Data'!AQ45/'Quarterly Data'!AQ70</f>
        <v>0.874979197677708</v>
      </c>
    </row>
    <row r="50" customFormat="false" ht="15" hidden="false" customHeight="true" outlineLevel="0" collapsed="false">
      <c r="A50" s="3" t="s">
        <v>228</v>
      </c>
      <c r="B50" s="13" t="n">
        <f aca="false">B49*4/B8</f>
        <v>0.037240335384366</v>
      </c>
      <c r="C50" s="13" t="n">
        <f aca="false">C49*4/C8</f>
        <v>0.0393736908292325</v>
      </c>
      <c r="D50" s="13" t="n">
        <f aca="false">D49*4/D8</f>
        <v>0.0416642759614042</v>
      </c>
      <c r="E50" s="13" t="n">
        <f aca="false">E49*4/E8</f>
        <v>0.042819206306682</v>
      </c>
      <c r="F50" s="13" t="n">
        <f aca="false">F49*4/F8</f>
        <v>0.042489867578832</v>
      </c>
      <c r="G50" s="13" t="n">
        <f aca="false">G49*4/G8</f>
        <v>0.0394098526657978</v>
      </c>
      <c r="H50" s="13" t="n">
        <f aca="false">H49*4/H8</f>
        <v>0.0462617683831891</v>
      </c>
      <c r="I50" s="13" t="n">
        <f aca="false">I49*4/I8</f>
        <v>0.0440509673003469</v>
      </c>
      <c r="J50" s="13" t="n">
        <f aca="false">J49*4/J8</f>
        <v>0.0452427596487632</v>
      </c>
      <c r="K50" s="13" t="n">
        <f aca="false">K49*4/K8</f>
        <v>0.0449048847798864</v>
      </c>
      <c r="L50" s="13" t="n">
        <f aca="false">L49*4/L8</f>
        <v>0.0446611544788499</v>
      </c>
      <c r="M50" s="13" t="n">
        <f aca="false">M49*4/M8</f>
        <v>0.0451051037187253</v>
      </c>
      <c r="N50" s="13" t="n">
        <f aca="false">N49*4/N8</f>
        <v>0.0400744536513697</v>
      </c>
      <c r="O50" s="13" t="n">
        <f aca="false">O49*4/O8</f>
        <v>0.0406377641547675</v>
      </c>
      <c r="P50" s="13" t="n">
        <f aca="false">P49*4/P8</f>
        <v>0.0380849289570435</v>
      </c>
      <c r="Q50" s="13" t="n">
        <f aca="false">Q49*4/Q8</f>
        <v>0.0400481897469618</v>
      </c>
      <c r="R50" s="13" t="n">
        <f aca="false">R49*4/R8</f>
        <v>0.0526730316216077</v>
      </c>
      <c r="S50" s="13" t="n">
        <f aca="false">S49*4/S8</f>
        <v>0.0554702975452618</v>
      </c>
      <c r="T50" s="13" t="n">
        <f aca="false">T49*4/T8</f>
        <v>0.055331423082019</v>
      </c>
      <c r="U50" s="13" t="n">
        <f aca="false">U49*4/U8</f>
        <v>0.0456075898536609</v>
      </c>
      <c r="V50" s="13" t="n">
        <f aca="false">V49*4/V8</f>
        <v>0.0351923797719325</v>
      </c>
      <c r="W50" s="13" t="n">
        <f aca="false">W49*4/W8</f>
        <v>0.033913014226014</v>
      </c>
      <c r="X50" s="13" t="n">
        <f aca="false">X49*4/X8</f>
        <v>0.0342216590804664</v>
      </c>
      <c r="Y50" s="13" t="n">
        <f aca="false">Y49*4/Y8</f>
        <v>0.0323831103252979</v>
      </c>
      <c r="Z50" s="13" t="n">
        <f aca="false">Z49*4/Z8</f>
        <v>0.0313316990424503</v>
      </c>
      <c r="AA50" s="13" t="n">
        <f aca="false">AA49*4/AA8</f>
        <v>0.0441486432921924</v>
      </c>
      <c r="AB50" s="13" t="n">
        <f aca="false">AB49*4/AB8</f>
        <v>0.0483799023445502</v>
      </c>
      <c r="AC50" s="13" t="n">
        <f aca="false">AC49*4/AC8</f>
        <v>0.0531030922655813</v>
      </c>
      <c r="AD50" s="13" t="n">
        <f aca="false">AD49*4/AD8</f>
        <v>0.0527696803788421</v>
      </c>
      <c r="AE50" s="13" t="n">
        <f aca="false">AE49*4/AE8</f>
        <v>0.0484786612707212</v>
      </c>
      <c r="AF50" s="13" t="n">
        <f aca="false">AF49*4/AF8</f>
        <v>0.0552298665608331</v>
      </c>
      <c r="AG50" s="13" t="n">
        <f aca="false">AG49*4/AG8</f>
        <v>0.0550479652418882</v>
      </c>
      <c r="AH50" s="13" t="n">
        <f aca="false">AH49*4/AH8</f>
        <v>0.0520238370912409</v>
      </c>
      <c r="AI50" s="13" t="n">
        <f aca="false">AI49*4/AI8</f>
        <v>0.0512721487877974</v>
      </c>
      <c r="AJ50" s="13" t="n">
        <f aca="false">AJ49*4/AJ8</f>
        <v>0.047909182563817</v>
      </c>
      <c r="AK50" s="13" t="n">
        <f aca="false">AK49*4/AK8</f>
        <v>0.0501999019349814</v>
      </c>
      <c r="AL50" s="13" t="n">
        <f aca="false">AL49*4/AL8</f>
        <v>0.0486037710215503</v>
      </c>
      <c r="AM50" s="13" t="n">
        <f aca="false">AM49*4/AM8</f>
        <v>0.0518758423888782</v>
      </c>
      <c r="AN50" s="13" t="n">
        <f aca="false">AN49*4/AN8</f>
        <v>0.0551152178670784</v>
      </c>
      <c r="AO50" s="13" t="n">
        <f aca="false">AO49*4/AO8</f>
        <v>0.0561599016838148</v>
      </c>
      <c r="AP50" s="13" t="n">
        <f aca="false">AP49*4/AP8</f>
        <v>0.06105732451007</v>
      </c>
      <c r="AQ50" s="13" t="n">
        <f aca="false">AQ49*4/AQ8</f>
        <v>0.0515224023363879</v>
      </c>
    </row>
    <row r="51" customFormat="false" ht="15" hidden="false" customHeight="true" outlineLevel="0" collapsed="false">
      <c r="A51" s="14" t="s">
        <v>184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customFormat="false" ht="15" hidden="false" customHeight="true" outlineLevel="0" collapsed="false"/>
    <row r="53" customFormat="false" ht="15" hidden="false" customHeight="true" outlineLevel="0" collapsed="false">
      <c r="A53" s="12" t="s">
        <v>199</v>
      </c>
    </row>
    <row r="54" customFormat="false" ht="15" hidden="false" customHeight="true" outlineLevel="0" collapsed="false">
      <c r="A54" s="3" t="s">
        <v>200</v>
      </c>
      <c r="B54" s="9" t="n">
        <f aca="false">'Quarterly Data'!B45/'Quarterly Data'!B70</f>
        <v>0.698535590972246</v>
      </c>
      <c r="C54" s="9" t="n">
        <f aca="false">'Quarterly Data'!C45/'Quarterly Data'!C70</f>
        <v>0.678014956079384</v>
      </c>
      <c r="D54" s="9" t="n">
        <f aca="false">'Quarterly Data'!D45/'Quarterly Data'!D70</f>
        <v>0.670065718149284</v>
      </c>
      <c r="E54" s="9" t="n">
        <f aca="false">'Quarterly Data'!E45/'Quarterly Data'!E70</f>
        <v>0.688961029474513</v>
      </c>
      <c r="F54" s="9" t="n">
        <f aca="false">'Quarterly Data'!F45/'Quarterly Data'!F70</f>
        <v>0.660929890188732</v>
      </c>
      <c r="G54" s="9" t="n">
        <f aca="false">'Quarterly Data'!G45/'Quarterly Data'!G70</f>
        <v>0.648587650247367</v>
      </c>
      <c r="H54" s="9" t="n">
        <f aca="false">'Quarterly Data'!H45/'Quarterly Data'!H70</f>
        <v>0.762509597375915</v>
      </c>
      <c r="I54" s="9" t="n">
        <f aca="false">'Quarterly Data'!I45/'Quarterly Data'!I70</f>
        <v>0.702282546185781</v>
      </c>
      <c r="J54" s="9" t="n">
        <f aca="false">'Quarterly Data'!J45/'Quarterly Data'!J70</f>
        <v>0.696964712389197</v>
      </c>
      <c r="K54" s="9" t="n">
        <f aca="false">'Quarterly Data'!K45/'Quarterly Data'!K70</f>
        <v>0.71499802790774</v>
      </c>
      <c r="L54" s="9" t="n">
        <f aca="false">'Quarterly Data'!L45/'Quarterly Data'!L70</f>
        <v>0.739812023942148</v>
      </c>
      <c r="M54" s="9" t="n">
        <f aca="false">'Quarterly Data'!M45/'Quarterly Data'!M70</f>
        <v>0.744346974118264</v>
      </c>
      <c r="N54" s="9" t="n">
        <f aca="false">'Quarterly Data'!N45/'Quarterly Data'!N70</f>
        <v>0.754601962255292</v>
      </c>
      <c r="O54" s="9" t="n">
        <f aca="false">'Quarterly Data'!O45/'Quarterly Data'!O70</f>
        <v>0.771304763657487</v>
      </c>
      <c r="P54" s="9" t="n">
        <f aca="false">'Quarterly Data'!P45/'Quarterly Data'!P70</f>
        <v>0.821301492958643</v>
      </c>
      <c r="Q54" s="9" t="n">
        <f aca="false">'Quarterly Data'!Q45/'Quarterly Data'!Q70</f>
        <v>0.810174878581038</v>
      </c>
      <c r="R54" s="9" t="n">
        <f aca="false">'Quarterly Data'!R45/'Quarterly Data'!R70</f>
        <v>0.812613195342353</v>
      </c>
      <c r="S54" s="9" t="n">
        <f aca="false">'Quarterly Data'!S45/'Quarterly Data'!S70</f>
        <v>0.815690725403075</v>
      </c>
      <c r="T54" s="9" t="n">
        <f aca="false">'Quarterly Data'!T45/'Quarterly Data'!T70</f>
        <v>0.710040486700009</v>
      </c>
      <c r="U54" s="9" t="n">
        <f aca="false">'Quarterly Data'!U45/'Quarterly Data'!U70</f>
        <v>0.675904481631255</v>
      </c>
      <c r="V54" s="9" t="n">
        <f aca="false">'Quarterly Data'!V45/'Quarterly Data'!V70</f>
        <v>0.63020754076588</v>
      </c>
      <c r="W54" s="9" t="n">
        <f aca="false">'Quarterly Data'!W45/'Quarterly Data'!W70</f>
        <v>0.652825523850769</v>
      </c>
      <c r="X54" s="9" t="n">
        <f aca="false">'Quarterly Data'!X45/'Quarterly Data'!X70</f>
        <v>0.692304163197835</v>
      </c>
      <c r="Y54" s="9" t="n">
        <f aca="false">'Quarterly Data'!Y45/'Quarterly Data'!Y70</f>
        <v>0.732667871109865</v>
      </c>
      <c r="Z54" s="9" t="n">
        <f aca="false">'Quarterly Data'!Z45/'Quarterly Data'!Z70</f>
        <v>0.704336594474283</v>
      </c>
      <c r="AA54" s="9" t="n">
        <f aca="false">'Quarterly Data'!AA45/'Quarterly Data'!AA70</f>
        <v>0.797103754640534</v>
      </c>
      <c r="AB54" s="9" t="n">
        <f aca="false">'Quarterly Data'!AB45/'Quarterly Data'!AB70</f>
        <v>0.813024258900166</v>
      </c>
      <c r="AC54" s="9" t="n">
        <f aca="false">'Quarterly Data'!AC45/'Quarterly Data'!AC70</f>
        <v>0.783270610917324</v>
      </c>
      <c r="AD54" s="9" t="n">
        <f aca="false">'Quarterly Data'!AD45/'Quarterly Data'!AD70</f>
        <v>0.791545205682632</v>
      </c>
      <c r="AE54" s="9" t="n">
        <f aca="false">'Quarterly Data'!AE45/'Quarterly Data'!AE70</f>
        <v>0.799534321007369</v>
      </c>
      <c r="AF54" s="9" t="n">
        <f aca="false">'Quarterly Data'!AF45/'Quarterly Data'!AF70</f>
        <v>0.810636366446627</v>
      </c>
      <c r="AG54" s="9" t="n">
        <f aca="false">'Quarterly Data'!AG45/'Quarterly Data'!AG70</f>
        <v>0.84168338854847</v>
      </c>
      <c r="AH54" s="9" t="n">
        <f aca="false">'Quarterly Data'!AH45/'Quarterly Data'!AH70</f>
        <v>0.820806089707053</v>
      </c>
      <c r="AI54" s="9" t="n">
        <f aca="false">'Quarterly Data'!AI45/'Quarterly Data'!AI70</f>
        <v>0.888802699236468</v>
      </c>
      <c r="AJ54" s="9" t="n">
        <f aca="false">'Quarterly Data'!AJ45/'Quarterly Data'!AJ70</f>
        <v>0.891829433425454</v>
      </c>
      <c r="AK54" s="9" t="n">
        <f aca="false">'Quarterly Data'!AK45/'Quarterly Data'!AK70</f>
        <v>0.900586240713567</v>
      </c>
      <c r="AL54" s="9" t="n">
        <f aca="false">'Quarterly Data'!AL45/'Quarterly Data'!AL70</f>
        <v>0.869764482430642</v>
      </c>
      <c r="AM54" s="9" t="n">
        <f aca="false">'Quarterly Data'!AM45/'Quarterly Data'!AM70</f>
        <v>0.875275150706347</v>
      </c>
      <c r="AN54" s="9" t="n">
        <f aca="false">'Quarterly Data'!AN45/'Quarterly Data'!AN70</f>
        <v>0.891902013133996</v>
      </c>
      <c r="AO54" s="9" t="n">
        <f aca="false">'Quarterly Data'!AO45/'Quarterly Data'!AO70</f>
        <v>0.885080050536921</v>
      </c>
      <c r="AP54" s="9" t="n">
        <f aca="false">'Quarterly Data'!AP45/'Quarterly Data'!AP70</f>
        <v>0.90288518619266</v>
      </c>
      <c r="AQ54" s="9" t="n">
        <f aca="false">'Quarterly Data'!AQ45/'Quarterly Data'!AQ70</f>
        <v>0.874979197677708</v>
      </c>
    </row>
    <row r="55" customFormat="false" ht="15" hidden="false" customHeight="true" outlineLevel="0" collapsed="false">
      <c r="A55" s="3" t="s">
        <v>201</v>
      </c>
      <c r="B55" s="9" t="n">
        <f aca="false">'Quarterly Data'!B44/'Quarterly Data'!B70</f>
        <v>0.0926592310210975</v>
      </c>
      <c r="C55" s="9" t="n">
        <f aca="false">'Quarterly Data'!C44/'Quarterly Data'!C70</f>
        <v>0.110051800917921</v>
      </c>
      <c r="D55" s="9" t="n">
        <f aca="false">'Quarterly Data'!D44/'Quarterly Data'!D70</f>
        <v>0.135865872398194</v>
      </c>
      <c r="E55" s="9" t="n">
        <f aca="false">'Quarterly Data'!E44/'Quarterly Data'!E70</f>
        <v>0.128679333591195</v>
      </c>
      <c r="F55" s="9" t="n">
        <f aca="false">'Quarterly Data'!F44/'Quarterly Data'!F70</f>
        <v>0.106260276792568</v>
      </c>
      <c r="G55" s="9" t="n">
        <f aca="false">'Quarterly Data'!G44/'Quarterly Data'!G70</f>
        <v>0.132966704439148</v>
      </c>
      <c r="H55" s="9" t="n">
        <f aca="false">'Quarterly Data'!H44/'Quarterly Data'!H70</f>
        <v>0.0460852202182156</v>
      </c>
      <c r="I55" s="9" t="n">
        <f aca="false">'Quarterly Data'!I44/'Quarterly Data'!I70</f>
        <v>0.133592448492379</v>
      </c>
      <c r="J55" s="9" t="n">
        <f aca="false">'Quarterly Data'!J44/'Quarterly Data'!J70</f>
        <v>0.076128071526353</v>
      </c>
      <c r="K55" s="9" t="n">
        <f aca="false">'Quarterly Data'!K44/'Quarterly Data'!K70</f>
        <v>0.104369395351826</v>
      </c>
      <c r="L55" s="9" t="n">
        <f aca="false">'Quarterly Data'!L44/'Quarterly Data'!L70</f>
        <v>0.100667729472691</v>
      </c>
      <c r="M55" s="9" t="n">
        <f aca="false">'Quarterly Data'!M44/'Quarterly Data'!M70</f>
        <v>0.105673969648554</v>
      </c>
      <c r="N55" s="9" t="n">
        <f aca="false">'Quarterly Data'!N44/'Quarterly Data'!N70</f>
        <v>0.0670430512951478</v>
      </c>
      <c r="O55" s="9" t="n">
        <f aca="false">'Quarterly Data'!O44/'Quarterly Data'!O70</f>
        <v>0.0961878655851453</v>
      </c>
      <c r="P55" s="9" t="n">
        <f aca="false">'Quarterly Data'!P44/'Quarterly Data'!P70</f>
        <v>0.0946253975061502</v>
      </c>
      <c r="Q55" s="9" t="n">
        <f aca="false">'Quarterly Data'!Q44/'Quarterly Data'!Q70</f>
        <v>0.103189029850507</v>
      </c>
      <c r="R55" s="9" t="n">
        <f aca="false">'Quarterly Data'!R44/'Quarterly Data'!R70</f>
        <v>0.0654354393649126</v>
      </c>
      <c r="S55" s="9" t="n">
        <f aca="false">'Quarterly Data'!S44/'Quarterly Data'!S70</f>
        <v>0.056034188676314</v>
      </c>
      <c r="T55" s="9" t="n">
        <f aca="false">'Quarterly Data'!T44/'Quarterly Data'!T70</f>
        <v>0.0747860512623893</v>
      </c>
      <c r="U55" s="9" t="n">
        <f aca="false">'Quarterly Data'!U44/'Quarterly Data'!U70</f>
        <v>0.104614360026655</v>
      </c>
      <c r="V55" s="9" t="n">
        <f aca="false">'Quarterly Data'!V44/'Quarterly Data'!V70</f>
        <v>0.0617828803277713</v>
      </c>
      <c r="W55" s="9" t="n">
        <f aca="false">'Quarterly Data'!W44/'Quarterly Data'!W70</f>
        <v>0.0815717613230261</v>
      </c>
      <c r="X55" s="9" t="n">
        <f aca="false">'Quarterly Data'!X44/'Quarterly Data'!X70</f>
        <v>0.082249900282985</v>
      </c>
      <c r="Y55" s="9" t="n">
        <f aca="false">'Quarterly Data'!Y44/'Quarterly Data'!Y70</f>
        <v>0.0925353946976688</v>
      </c>
      <c r="Z55" s="9" t="n">
        <f aca="false">'Quarterly Data'!Z44/'Quarterly Data'!Z70</f>
        <v>0.0693712996067037</v>
      </c>
      <c r="AA55" s="9" t="n">
        <f aca="false">'Quarterly Data'!AA44/'Quarterly Data'!AA70</f>
        <v>0.100093938495766</v>
      </c>
      <c r="AB55" s="9" t="n">
        <f aca="false">'Quarterly Data'!AB44/'Quarterly Data'!AB70</f>
        <v>0.108415462960977</v>
      </c>
      <c r="AC55" s="9" t="n">
        <f aca="false">'Quarterly Data'!AC44/'Quarterly Data'!AC70</f>
        <v>0.163811803344001</v>
      </c>
      <c r="AD55" s="9" t="n">
        <f aca="false">'Quarterly Data'!AD44/'Quarterly Data'!AD70</f>
        <v>0.0891218133187513</v>
      </c>
      <c r="AE55" s="9" t="n">
        <f aca="false">'Quarterly Data'!AE44/'Quarterly Data'!AE70</f>
        <v>0.149109542260848</v>
      </c>
      <c r="AF55" s="9" t="n">
        <f aca="false">'Quarterly Data'!AF44/'Quarterly Data'!AF70</f>
        <v>0.155706040151968</v>
      </c>
      <c r="AG55" s="9" t="n">
        <f aca="false">'Quarterly Data'!AG44/'Quarterly Data'!AG70</f>
        <v>0.165036211450533</v>
      </c>
      <c r="AH55" s="9" t="n">
        <f aca="false">'Quarterly Data'!AH44/'Quarterly Data'!AH70</f>
        <v>0.121902406094933</v>
      </c>
      <c r="AI55" s="9" t="n">
        <f aca="false">'Quarterly Data'!AI44/'Quarterly Data'!AI70</f>
        <v>0.093749582558593</v>
      </c>
      <c r="AJ55" s="9" t="n">
        <f aca="false">'Quarterly Data'!AJ44/'Quarterly Data'!AJ70</f>
        <v>0.101260604703437</v>
      </c>
      <c r="AK55" s="9" t="n">
        <f aca="false">'Quarterly Data'!AK44/'Quarterly Data'!AK70</f>
        <v>0.113394397665688</v>
      </c>
      <c r="AL55" s="9" t="n">
        <f aca="false">'Quarterly Data'!AL44/'Quarterly Data'!AL70</f>
        <v>0.0895364347181812</v>
      </c>
      <c r="AM55" s="9" t="n">
        <f aca="false">'Quarterly Data'!AM44/'Quarterly Data'!AM70</f>
        <v>0.121320931593855</v>
      </c>
      <c r="AN55" s="9" t="n">
        <f aca="false">'Quarterly Data'!AN44/'Quarterly Data'!AN70</f>
        <v>0.137989758042081</v>
      </c>
      <c r="AO55" s="9" t="n">
        <f aca="false">'Quarterly Data'!AO44/'Quarterly Data'!AO70</f>
        <v>0.151629211496322</v>
      </c>
      <c r="AP55" s="9" t="n">
        <f aca="false">'Quarterly Data'!AP44/'Quarterly Data'!AP70</f>
        <v>0.0929769586142734</v>
      </c>
      <c r="AQ55" s="9" t="n">
        <f aca="false">'Quarterly Data'!AQ44/'Quarterly Data'!AQ70</f>
        <v>0.154348525356305</v>
      </c>
    </row>
    <row r="56" customFormat="false" ht="15" hidden="false" customHeight="true" outlineLevel="0" collapsed="false">
      <c r="A56" s="3" t="s">
        <v>202</v>
      </c>
      <c r="B56" s="9" t="n">
        <f aca="false">'Quarterly Data'!B27/'Quarterly Data'!B70</f>
        <v>0.791194821993344</v>
      </c>
      <c r="C56" s="9" t="n">
        <f aca="false">'Quarterly Data'!C27/'Quarterly Data'!C70</f>
        <v>0.788066756997305</v>
      </c>
      <c r="D56" s="9" t="n">
        <f aca="false">'Quarterly Data'!D27/'Quarterly Data'!D70</f>
        <v>0.805931590547477</v>
      </c>
      <c r="E56" s="9" t="n">
        <f aca="false">'Quarterly Data'!E27/'Quarterly Data'!E70</f>
        <v>0.817640363065708</v>
      </c>
      <c r="F56" s="9" t="n">
        <f aca="false">'Quarterly Data'!F27/'Quarterly Data'!F70</f>
        <v>0.7671901669813</v>
      </c>
      <c r="G56" s="9" t="n">
        <f aca="false">'Quarterly Data'!G27/'Quarterly Data'!G70</f>
        <v>0.781554354686515</v>
      </c>
      <c r="H56" s="9" t="n">
        <f aca="false">'Quarterly Data'!H27/'Quarterly Data'!H70</f>
        <v>0.80859481759413</v>
      </c>
      <c r="I56" s="9" t="n">
        <f aca="false">'Quarterly Data'!I27/'Quarterly Data'!I70</f>
        <v>0.83587499467816</v>
      </c>
      <c r="J56" s="9" t="n">
        <f aca="false">'Quarterly Data'!J27/'Quarterly Data'!J70</f>
        <v>0.77309278391555</v>
      </c>
      <c r="K56" s="9" t="n">
        <f aca="false">'Quarterly Data'!K27/'Quarterly Data'!K70</f>
        <v>0.819367423259567</v>
      </c>
      <c r="L56" s="9" t="n">
        <f aca="false">'Quarterly Data'!L27/'Quarterly Data'!L70</f>
        <v>0.840479753414839</v>
      </c>
      <c r="M56" s="9" t="n">
        <f aca="false">'Quarterly Data'!M27/'Quarterly Data'!M70</f>
        <v>0.850020943766818</v>
      </c>
      <c r="N56" s="9" t="n">
        <f aca="false">'Quarterly Data'!N27/'Quarterly Data'!N70</f>
        <v>0.82164501355044</v>
      </c>
      <c r="O56" s="9" t="n">
        <f aca="false">'Quarterly Data'!O27/'Quarterly Data'!O70</f>
        <v>0.867492629242632</v>
      </c>
      <c r="P56" s="9" t="n">
        <f aca="false">'Quarterly Data'!P27/'Quarterly Data'!P70</f>
        <v>0.915926890464793</v>
      </c>
      <c r="Q56" s="9" t="n">
        <f aca="false">'Quarterly Data'!Q27/'Quarterly Data'!Q70</f>
        <v>0.913363908431545</v>
      </c>
      <c r="R56" s="9" t="n">
        <f aca="false">'Quarterly Data'!R27/'Quarterly Data'!R70</f>
        <v>0.878048634707266</v>
      </c>
      <c r="S56" s="9" t="n">
        <f aca="false">'Quarterly Data'!S27/'Quarterly Data'!S70</f>
        <v>0.871724914079389</v>
      </c>
      <c r="T56" s="9" t="n">
        <f aca="false">'Quarterly Data'!T27/'Quarterly Data'!T70</f>
        <v>0.784826537962398</v>
      </c>
      <c r="U56" s="9" t="n">
        <f aca="false">'Quarterly Data'!U27/'Quarterly Data'!U70</f>
        <v>0.780518841657909</v>
      </c>
      <c r="V56" s="9" t="n">
        <f aca="false">'Quarterly Data'!V27/'Quarterly Data'!V70</f>
        <v>0.691990421093652</v>
      </c>
      <c r="W56" s="9" t="n">
        <f aca="false">'Quarterly Data'!W27/'Quarterly Data'!W70</f>
        <v>0.734397285173795</v>
      </c>
      <c r="X56" s="9" t="n">
        <f aca="false">'Quarterly Data'!X27/'Quarterly Data'!X70</f>
        <v>0.77455406348082</v>
      </c>
      <c r="Y56" s="9" t="n">
        <f aca="false">'Quarterly Data'!Y27/'Quarterly Data'!Y70</f>
        <v>0.825203265807534</v>
      </c>
      <c r="Z56" s="9" t="n">
        <f aca="false">'Quarterly Data'!Z27/'Quarterly Data'!Z70</f>
        <v>0.773707894080987</v>
      </c>
      <c r="AA56" s="9" t="n">
        <f aca="false">'Quarterly Data'!AA27/'Quarterly Data'!AA70</f>
        <v>0.897197693136299</v>
      </c>
      <c r="AB56" s="9" t="n">
        <f aca="false">'Quarterly Data'!AB27/'Quarterly Data'!AB70</f>
        <v>0.921439721861143</v>
      </c>
      <c r="AC56" s="9" t="n">
        <f aca="false">'Quarterly Data'!AC27/'Quarterly Data'!AC70</f>
        <v>0.947082414261325</v>
      </c>
      <c r="AD56" s="9" t="n">
        <f aca="false">'Quarterly Data'!AD27/'Quarterly Data'!AD70</f>
        <v>0.880667019001383</v>
      </c>
      <c r="AE56" s="9" t="n">
        <f aca="false">'Quarterly Data'!AE27/'Quarterly Data'!AE70</f>
        <v>0.948643863268217</v>
      </c>
      <c r="AF56" s="9" t="n">
        <f aca="false">'Quarterly Data'!AF27/'Quarterly Data'!AF70</f>
        <v>0.966342406598595</v>
      </c>
      <c r="AG56" s="9" t="n">
        <f aca="false">'Quarterly Data'!AG27/'Quarterly Data'!AG70</f>
        <v>1.006719599999</v>
      </c>
      <c r="AH56" s="9" t="n">
        <f aca="false">'Quarterly Data'!AH27/'Quarterly Data'!AH70</f>
        <v>0.942708495801987</v>
      </c>
      <c r="AI56" s="9" t="n">
        <f aca="false">'Quarterly Data'!AI27/'Quarterly Data'!AI70</f>
        <v>0.982552281795061</v>
      </c>
      <c r="AJ56" s="9" t="n">
        <f aca="false">'Quarterly Data'!AJ27/'Quarterly Data'!AJ70</f>
        <v>0.993090038128891</v>
      </c>
      <c r="AK56" s="9" t="n">
        <f aca="false">'Quarterly Data'!AK27/'Quarterly Data'!AK70</f>
        <v>1.01398063837925</v>
      </c>
      <c r="AL56" s="9" t="n">
        <f aca="false">'Quarterly Data'!AL27/'Quarterly Data'!AL70</f>
        <v>0.959300917148823</v>
      </c>
      <c r="AM56" s="9" t="n">
        <f aca="false">'Quarterly Data'!AM27/'Quarterly Data'!AM70</f>
        <v>0.996596082300203</v>
      </c>
      <c r="AN56" s="9" t="n">
        <f aca="false">'Quarterly Data'!AN27/'Quarterly Data'!AN70</f>
        <v>1.02989177117608</v>
      </c>
      <c r="AO56" s="9" t="n">
        <f aca="false">'Quarterly Data'!AO27/'Quarterly Data'!AO70</f>
        <v>1.03670926203324</v>
      </c>
      <c r="AP56" s="9" t="n">
        <f aca="false">'Quarterly Data'!AP27/'Quarterly Data'!AP70</f>
        <v>0.995862144806933</v>
      </c>
      <c r="AQ56" s="9" t="n">
        <f aca="false">'Quarterly Data'!AQ27/'Quarterly Data'!AQ70</f>
        <v>1.02932772303401</v>
      </c>
    </row>
    <row r="57" customFormat="false" ht="15" hidden="false" customHeight="true" outlineLevel="0" collapsed="false">
      <c r="A57" s="3" t="s">
        <v>203</v>
      </c>
      <c r="B57" s="9" t="n">
        <f aca="false">'Quarterly Data'!B26/'Quarterly Data'!B70</f>
        <v>0.487910898618437</v>
      </c>
      <c r="C57" s="9" t="n">
        <f aca="false">'Quarterly Data'!C26/'Quarterly Data'!C70</f>
        <v>0.935489161812802</v>
      </c>
      <c r="D57" s="9" t="n">
        <f aca="false">'Quarterly Data'!D26/'Quarterly Data'!D70</f>
        <v>0.800290964320691</v>
      </c>
      <c r="E57" s="9" t="n">
        <f aca="false">'Quarterly Data'!E26/'Quarterly Data'!E70</f>
        <v>0.824686844021611</v>
      </c>
      <c r="F57" s="9" t="n">
        <f aca="false">'Quarterly Data'!F26/'Quarterly Data'!F70</f>
        <v>0.783046600376002</v>
      </c>
      <c r="G57" s="9" t="n">
        <f aca="false">'Quarterly Data'!G26/'Quarterly Data'!G70</f>
        <v>0.781362882632123</v>
      </c>
      <c r="H57" s="9" t="n">
        <f aca="false">'Quarterly Data'!H26/'Quarterly Data'!H70</f>
        <v>0.818250061153144</v>
      </c>
      <c r="I57" s="9" t="n">
        <f aca="false">'Quarterly Data'!I26/'Quarterly Data'!I70</f>
        <v>0.825940655974351</v>
      </c>
      <c r="J57" s="9" t="n">
        <f aca="false">'Quarterly Data'!J26/'Quarterly Data'!J70</f>
        <v>0.716628673310573</v>
      </c>
      <c r="K57" s="9" t="n">
        <f aca="false">'Quarterly Data'!K26/'Quarterly Data'!K70</f>
        <v>0.813540452375223</v>
      </c>
      <c r="L57" s="9" t="n">
        <f aca="false">'Quarterly Data'!L26/'Quarterly Data'!L70</f>
        <v>0.793842058086261</v>
      </c>
      <c r="M57" s="9" t="n">
        <f aca="false">'Quarterly Data'!M26/'Quarterly Data'!M70</f>
        <v>0.843624011152268</v>
      </c>
      <c r="N57" s="9" t="n">
        <f aca="false">'Quarterly Data'!N26/'Quarterly Data'!N70</f>
        <v>0.813135763577299</v>
      </c>
      <c r="O57" s="9" t="n">
        <f aca="false">'Quarterly Data'!O26/'Quarterly Data'!O70</f>
        <v>0.812438472305668</v>
      </c>
      <c r="P57" s="9" t="n">
        <f aca="false">'Quarterly Data'!P26/'Quarterly Data'!P70</f>
        <v>0.923891947444102</v>
      </c>
      <c r="Q57" s="9" t="n">
        <f aca="false">'Quarterly Data'!Q26/'Quarterly Data'!Q70</f>
        <v>0.872274898868907</v>
      </c>
      <c r="R57" s="9" t="n">
        <f aca="false">'Quarterly Data'!R26/'Quarterly Data'!R70</f>
        <v>0.875035229482628</v>
      </c>
      <c r="S57" s="9" t="n">
        <f aca="false">'Quarterly Data'!S26/'Quarterly Data'!S70</f>
        <v>0.870354691736963</v>
      </c>
      <c r="T57" s="9" t="n">
        <f aca="false">'Quarterly Data'!T26/'Quarterly Data'!T70</f>
        <v>0.774910052904235</v>
      </c>
      <c r="U57" s="9" t="n">
        <f aca="false">'Quarterly Data'!U26/'Quarterly Data'!U70</f>
        <v>0.746562501180136</v>
      </c>
      <c r="V57" s="9" t="n">
        <f aca="false">'Quarterly Data'!V26/'Quarterly Data'!V70</f>
        <v>0.679614321870081</v>
      </c>
      <c r="W57" s="9" t="n">
        <f aca="false">'Quarterly Data'!W26/'Quarterly Data'!W70</f>
        <v>0.791354777339209</v>
      </c>
      <c r="X57" s="9" t="n">
        <f aca="false">'Quarterly Data'!X26/'Quarterly Data'!X70</f>
        <v>0.768369879964245</v>
      </c>
      <c r="Y57" s="9" t="n">
        <f aca="false">'Quarterly Data'!Y26/'Quarterly Data'!Y70</f>
        <v>0.759732418833566</v>
      </c>
      <c r="Z57" s="9" t="n">
        <f aca="false">'Quarterly Data'!Z26/'Quarterly Data'!Z70</f>
        <v>0.775123687423363</v>
      </c>
      <c r="AA57" s="9" t="n">
        <f aca="false">'Quarterly Data'!AA26/'Quarterly Data'!AA70</f>
        <v>0.891989196697564</v>
      </c>
      <c r="AB57" s="9" t="n">
        <f aca="false">'Quarterly Data'!AB26/'Quarterly Data'!AB70</f>
        <v>0.903869518987377</v>
      </c>
      <c r="AC57" s="9" t="n">
        <f aca="false">'Quarterly Data'!AC26/'Quarterly Data'!AC70</f>
        <v>0.973828831959182</v>
      </c>
      <c r="AD57" s="9" t="n">
        <f aca="false">'Quarterly Data'!AD26/'Quarterly Data'!AD70</f>
        <v>0.859146669176543</v>
      </c>
      <c r="AE57" s="9" t="n">
        <f aca="false">'Quarterly Data'!AE26/'Quarterly Data'!AE70</f>
        <v>0.933043794758387</v>
      </c>
      <c r="AF57" s="9" t="n">
        <f aca="false">'Quarterly Data'!AF26/'Quarterly Data'!AF70</f>
        <v>0.967462538489404</v>
      </c>
      <c r="AG57" s="9" t="n">
        <f aca="false">'Quarterly Data'!AG26/'Quarterly Data'!AG70</f>
        <v>1.00910066171325</v>
      </c>
      <c r="AH57" s="9" t="n">
        <f aca="false">'Quarterly Data'!AH26/'Quarterly Data'!AH70</f>
        <v>0.874305189535683</v>
      </c>
      <c r="AI57" s="9" t="n">
        <f aca="false">'Quarterly Data'!AI26/'Quarterly Data'!AI70</f>
        <v>0.94689895705041</v>
      </c>
      <c r="AJ57" s="9" t="n">
        <f aca="false">'Quarterly Data'!AJ26/'Quarterly Data'!AJ70</f>
        <v>0.995523082118959</v>
      </c>
      <c r="AK57" s="9" t="n">
        <f aca="false">'Quarterly Data'!AK26/'Quarterly Data'!AK70</f>
        <v>0.98147989953273</v>
      </c>
      <c r="AL57" s="9" t="n">
        <f aca="false">'Quarterly Data'!AL26/'Quarterly Data'!AL70</f>
        <v>0.950074047075044</v>
      </c>
      <c r="AM57" s="9" t="n">
        <f aca="false">'Quarterly Data'!AM26/'Quarterly Data'!AM70</f>
        <v>0.985885231672933</v>
      </c>
      <c r="AN57" s="9" t="n">
        <f aca="false">'Quarterly Data'!AN26/'Quarterly Data'!AN70</f>
        <v>1.05840053775437</v>
      </c>
      <c r="AO57" s="9" t="n">
        <f aca="false">'Quarterly Data'!AO26/'Quarterly Data'!AO70</f>
        <v>0.976748120752935</v>
      </c>
      <c r="AP57" s="9" t="n">
        <f aca="false">'Quarterly Data'!AP26/'Quarterly Data'!AP70</f>
        <v>0.890861943174552</v>
      </c>
      <c r="AQ57" s="9" t="n">
        <f aca="false">'Quarterly Data'!AQ26/'Quarterly Data'!AQ70</f>
        <v>1.00078478547957</v>
      </c>
    </row>
    <row r="58" customFormat="false" ht="15" hidden="false" customHeight="true" outlineLevel="0" collapsed="false">
      <c r="A58" s="10" t="s">
        <v>204</v>
      </c>
    </row>
    <row r="59" customFormat="false" ht="15" hidden="false" customHeight="true" outlineLevel="0" collapsed="false"/>
    <row r="60" customFormat="false" ht="15" hidden="false" customHeight="true" outlineLevel="0" collapsed="false"/>
    <row r="62" customFormat="false" ht="15" hidden="false" customHeight="true" outlineLevel="0" collapsed="false"/>
    <row r="63" customFormat="false" ht="15" hidden="false" customHeight="true" outlineLevel="0" collapsed="false"/>
    <row r="64" customFormat="false" ht="15" hidden="false" customHeight="true" outlineLevel="0" collapsed="false"/>
    <row r="65" customFormat="false" ht="15" hidden="false" customHeight="true" outlineLevel="0" collapsed="false"/>
    <row r="66" customFormat="false" ht="15" hidden="false" customHeight="true" outlineLevel="0" collapsed="false"/>
    <row r="67" customFormat="false" ht="15" hidden="false" customHeight="true" outlineLevel="0" collapsed="false"/>
    <row r="68" customFormat="false" ht="15" hidden="false" customHeight="true" outlineLevel="0" collapsed="false"/>
    <row r="69" customFormat="false" ht="15" hidden="false" customHeight="true" outlineLevel="0" collapsed="false">
      <c r="A69" s="3" t="s">
        <v>205</v>
      </c>
      <c r="B69" s="9" t="n">
        <f aca="false">'Quarterly Data'!B47/'Quarterly Data'!B70</f>
        <v>0.550407092840855</v>
      </c>
      <c r="C69" s="9" t="n">
        <f aca="false">'Quarterly Data'!C47/'Quarterly Data'!C70</f>
        <v>1.28940932654835</v>
      </c>
      <c r="D69" s="9" t="n">
        <f aca="false">'Quarterly Data'!D47/'Quarterly Data'!D70</f>
        <v>2.22186707728709</v>
      </c>
      <c r="E69" s="9" t="n">
        <f aca="false">'Quarterly Data'!E47/'Quarterly Data'!E70</f>
        <v>3.00310048742165</v>
      </c>
      <c r="F69" s="9" t="n">
        <f aca="false">'Quarterly Data'!F47/'Quarterly Data'!F70</f>
        <v>0.793048808276241</v>
      </c>
      <c r="G69" s="9" t="n">
        <f aca="false">'Quarterly Data'!G47/'Quarterly Data'!G70</f>
        <v>1.46272150685556</v>
      </c>
      <c r="H69" s="9" t="n">
        <f aca="false">'Quarterly Data'!H47/'Quarterly Data'!H70</f>
        <v>2.55448566637672</v>
      </c>
      <c r="I69" s="9" t="n">
        <f aca="false">'Quarterly Data'!I47/'Quarterly Data'!I70</f>
        <v>3.33991147920741</v>
      </c>
      <c r="J69" s="9" t="n">
        <f aca="false">'Quarterly Data'!J47/'Quarterly Data'!J70</f>
        <v>0.950595051407751</v>
      </c>
      <c r="K69" s="9" t="n">
        <f aca="false">'Quarterly Data'!K47/'Quarterly Data'!K70</f>
        <v>1.80484432921668</v>
      </c>
      <c r="L69" s="9" t="n">
        <f aca="false">'Quarterly Data'!L47/'Quarterly Data'!L70</f>
        <v>2.74405035909412</v>
      </c>
      <c r="M69" s="9" t="n">
        <f aca="false">'Quarterly Data'!M47/'Quarterly Data'!M70</f>
        <v>3.55724793786418</v>
      </c>
      <c r="N69" s="9" t="n">
        <f aca="false">'Quarterly Data'!N47/'Quarterly Data'!N70</f>
        <v>0.977425516979392</v>
      </c>
      <c r="O69" s="9" t="n">
        <f aca="false">'Quarterly Data'!O47/'Quarterly Data'!O70</f>
        <v>1.8064756388855</v>
      </c>
      <c r="P69" s="9" t="n">
        <f aca="false">'Quarterly Data'!P47/'Quarterly Data'!P70</f>
        <v>2.84810655085631</v>
      </c>
      <c r="Q69" s="9" t="n">
        <f aca="false">'Quarterly Data'!Q47/'Quarterly Data'!Q70</f>
        <v>3.79716031387865</v>
      </c>
      <c r="R69" s="9" t="n">
        <f aca="false">'Quarterly Data'!R47/'Quarterly Data'!R70</f>
        <v>1.00215638397206</v>
      </c>
      <c r="S69" s="9" t="n">
        <f aca="false">'Quarterly Data'!S47/'Quarterly Data'!S70</f>
        <v>1.67347889723421</v>
      </c>
      <c r="T69" s="9" t="n">
        <f aca="false">'Quarterly Data'!T47/'Quarterly Data'!T70</f>
        <v>2.74320901077805</v>
      </c>
      <c r="U69" s="9" t="n">
        <f aca="false">'Quarterly Data'!U47/'Quarterly Data'!U70</f>
        <v>3.35359538808178</v>
      </c>
      <c r="V69" s="9" t="n">
        <f aca="false">'Quarterly Data'!V47/'Quarterly Data'!V70</f>
        <v>0.912979378515084</v>
      </c>
      <c r="W69" s="9" t="n">
        <f aca="false">'Quarterly Data'!W47/'Quarterly Data'!W70</f>
        <v>1.5089269864257</v>
      </c>
      <c r="X69" s="9" t="n">
        <f aca="false">'Quarterly Data'!X47/'Quarterly Data'!X70</f>
        <v>2.53858527498958</v>
      </c>
      <c r="Y69" s="9" t="n">
        <f aca="false">'Quarterly Data'!Y47/'Quarterly Data'!Y70</f>
        <v>3.24760141007845</v>
      </c>
      <c r="Z69" s="9" t="n">
        <f aca="false">'Quarterly Data'!Z47/'Quarterly Data'!Z70</f>
        <v>0.947438608039072</v>
      </c>
      <c r="AA69" s="9" t="n">
        <f aca="false">'Quarterly Data'!AA47/'Quarterly Data'!AA70</f>
        <v>1.78227576454443</v>
      </c>
      <c r="AB69" s="9" t="n">
        <f aca="false">'Quarterly Data'!AB47/'Quarterly Data'!AB70</f>
        <v>2.8940792861158</v>
      </c>
      <c r="AC69" s="9" t="n">
        <f aca="false">'Quarterly Data'!AC47/'Quarterly Data'!AC70</f>
        <v>3.75610692387904</v>
      </c>
      <c r="AD69" s="9" t="n">
        <f aca="false">'Quarterly Data'!AD47/'Quarterly Data'!AD70</f>
        <v>1.01505177006039</v>
      </c>
      <c r="AE69" s="9" t="n">
        <f aca="false">'Quarterly Data'!AE47/'Quarterly Data'!AE70</f>
        <v>1.91529610055354</v>
      </c>
      <c r="AF69" s="9" t="n">
        <f aca="false">'Quarterly Data'!AF47/'Quarterly Data'!AF70</f>
        <v>3.0534487050271</v>
      </c>
      <c r="AG69" s="9" t="n">
        <f aca="false">'Quarterly Data'!AG47/'Quarterly Data'!AG70</f>
        <v>3.95415669931933</v>
      </c>
      <c r="AH69" s="9" t="n">
        <f aca="false">'Quarterly Data'!AH47/'Quarterly Data'!AH70</f>
        <v>1.08773321904325</v>
      </c>
      <c r="AI69" s="9" t="n">
        <f aca="false">'Quarterly Data'!AI47/'Quarterly Data'!AI70</f>
        <v>2.11420028524957</v>
      </c>
      <c r="AJ69" s="9" t="n">
        <f aca="false">'Quarterly Data'!AJ47/'Quarterly Data'!AJ70</f>
        <v>3.14947987972162</v>
      </c>
      <c r="AK69" s="9" t="n">
        <f aca="false">'Quarterly Data'!AK47/'Quarterly Data'!AK70</f>
        <v>4.06965784626898</v>
      </c>
      <c r="AL69" s="9" t="n">
        <f aca="false">'Quarterly Data'!AL47/'Quarterly Data'!AL70</f>
        <v>1.09580348538796</v>
      </c>
      <c r="AM69" s="9" t="n">
        <f aca="false">'Quarterly Data'!AM47/'Quarterly Data'!AM70</f>
        <v>2.02279708971644</v>
      </c>
      <c r="AN69" s="9" t="n">
        <f aca="false">'Quarterly Data'!AN47/'Quarterly Data'!AN70</f>
        <v>3.25553394547855</v>
      </c>
      <c r="AO69" s="9" t="n">
        <f aca="false">'Quarterly Data'!AO47/'Quarterly Data'!AO70</f>
        <v>4.2738073310023</v>
      </c>
      <c r="AP69" s="9" t="n">
        <f aca="false">'Quarterly Data'!AP47/'Quarterly Data'!AP70</f>
        <v>1.04661794770646</v>
      </c>
      <c r="AQ69" s="9" t="n">
        <f aca="false">'Quarterly Data'!AQ47/'Quarterly Data'!AQ70</f>
        <v>1.83796316945068</v>
      </c>
    </row>
    <row r="70" customFormat="false" ht="15" hidden="false" customHeight="true" outlineLevel="0" collapsed="false">
      <c r="A70" s="3" t="s">
        <v>206</v>
      </c>
      <c r="B70" s="9" t="n">
        <f aca="false">'Quarterly Data'!B48/'Quarterly Data'!B70</f>
        <v>0.550407092840855</v>
      </c>
      <c r="C70" s="9" t="n">
        <f aca="false">'Quarterly Data'!C48/'Quarterly Data'!C70</f>
        <v>0.742836085637506</v>
      </c>
      <c r="D70" s="9" t="n">
        <f aca="false">'Quarterly Data'!D48/'Quarterly Data'!D70</f>
        <v>0.933537199730867</v>
      </c>
      <c r="E70" s="9" t="n">
        <f aca="false">'Quarterly Data'!E48/'Quarterly Data'!E70</f>
        <v>0.789400401811453</v>
      </c>
      <c r="F70" s="9" t="n">
        <f aca="false">'Quarterly Data'!F48/'Quarterly Data'!F70</f>
        <v>0.793048808276241</v>
      </c>
      <c r="G70" s="9" t="n">
        <f aca="false">'Quarterly Data'!G48/'Quarterly Data'!G70</f>
        <v>0.682781367960938</v>
      </c>
      <c r="H70" s="9" t="n">
        <f aca="false">'Quarterly Data'!H48/'Quarterly Data'!H70</f>
        <v>1.095501440966</v>
      </c>
      <c r="I70" s="9" t="n">
        <f aca="false">'Quarterly Data'!I48/'Quarterly Data'!I70</f>
        <v>0.798847484709889</v>
      </c>
      <c r="J70" s="9" t="n">
        <f aca="false">'Quarterly Data'!J48/'Quarterly Data'!J70</f>
        <v>0.950595051407751</v>
      </c>
      <c r="K70" s="9" t="n">
        <f aca="false">'Quarterly Data'!K48/'Quarterly Data'!K70</f>
        <v>0.85426078889866</v>
      </c>
      <c r="L70" s="9" t="n">
        <f aca="false">'Quarterly Data'!L48/'Quarterly Data'!L70</f>
        <v>0.942732118616562</v>
      </c>
      <c r="M70" s="9" t="n">
        <f aca="false">'Quarterly Data'!M48/'Quarterly Data'!M70</f>
        <v>0.818576571025597</v>
      </c>
      <c r="N70" s="9" t="n">
        <f aca="false">'Quarterly Data'!N48/'Quarterly Data'!N70</f>
        <v>0.977425516979392</v>
      </c>
      <c r="O70" s="9" t="n">
        <f aca="false">'Quarterly Data'!O48/'Quarterly Data'!O70</f>
        <v>0.829599092570743</v>
      </c>
      <c r="P70" s="9" t="n">
        <f aca="false">'Quarterly Data'!P48/'Quarterly Data'!P70</f>
        <v>1.05005220289284</v>
      </c>
      <c r="Q70" s="9" t="n">
        <f aca="false">'Quarterly Data'!Q48/'Quarterly Data'!Q70</f>
        <v>0.945531969133793</v>
      </c>
      <c r="R70" s="9" t="n">
        <f aca="false">'Quarterly Data'!R48/'Quarterly Data'!R70</f>
        <v>1.00215638397206</v>
      </c>
      <c r="S70" s="9" t="n">
        <f aca="false">'Quarterly Data'!S48/'Quarterly Data'!S70</f>
        <v>0.665704079766781</v>
      </c>
      <c r="T70" s="9" t="n">
        <f aca="false">'Quarterly Data'!T48/'Quarterly Data'!T70</f>
        <v>1.05884933448804</v>
      </c>
      <c r="U70" s="9" t="n">
        <f aca="false">'Quarterly Data'!U48/'Quarterly Data'!U70</f>
        <v>0.612698095407136</v>
      </c>
      <c r="V70" s="9" t="n">
        <f aca="false">'Quarterly Data'!V48/'Quarterly Data'!V70</f>
        <v>0.912979378515084</v>
      </c>
      <c r="W70" s="9" t="n">
        <f aca="false">'Quarterly Data'!W48/'Quarterly Data'!W70</f>
        <v>0.6025807760832</v>
      </c>
      <c r="X70" s="9" t="n">
        <f aca="false">'Quarterly Data'!X48/'Quarterly Data'!X70</f>
        <v>1.04346872925427</v>
      </c>
      <c r="Y70" s="9" t="n">
        <f aca="false">'Quarterly Data'!Y48/'Quarterly Data'!Y70</f>
        <v>0.726663262826089</v>
      </c>
      <c r="Z70" s="9" t="n">
        <f aca="false">'Quarterly Data'!Z48/'Quarterly Data'!Z70</f>
        <v>0.947438608039072</v>
      </c>
      <c r="AA70" s="9" t="n">
        <f aca="false">'Quarterly Data'!AA48/'Quarterly Data'!AA70</f>
        <v>0.832786727766138</v>
      </c>
      <c r="AB70" s="9" t="n">
        <f aca="false">'Quarterly Data'!AB48/'Quarterly Data'!AB70</f>
        <v>1.10922465588341</v>
      </c>
      <c r="AC70" s="9" t="n">
        <f aca="false">'Quarterly Data'!AC48/'Quarterly Data'!AC70</f>
        <v>0.863734493641139</v>
      </c>
      <c r="AD70" s="9" t="n">
        <f aca="false">'Quarterly Data'!AD48/'Quarterly Data'!AD70</f>
        <v>1.01505177006039</v>
      </c>
      <c r="AE70" s="9" t="n">
        <f aca="false">'Quarterly Data'!AE48/'Quarterly Data'!AE70</f>
        <v>0.905556248104956</v>
      </c>
      <c r="AF70" s="9" t="n">
        <f aca="false">'Quarterly Data'!AF48/'Quarterly Data'!AF70</f>
        <v>1.13694414561045</v>
      </c>
      <c r="AG70" s="9" t="n">
        <f aca="false">'Quarterly Data'!AG48/'Quarterly Data'!AG70</f>
        <v>0.888123120920998</v>
      </c>
      <c r="AH70" s="9" t="n">
        <f aca="false">'Quarterly Data'!AH48/'Quarterly Data'!AH70</f>
        <v>1.08773321904325</v>
      </c>
      <c r="AI70" s="9" t="n">
        <f aca="false">'Quarterly Data'!AI48/'Quarterly Data'!AI70</f>
        <v>1.02596228535359</v>
      </c>
      <c r="AJ70" s="9" t="n">
        <f aca="false">'Quarterly Data'!AJ48/'Quarterly Data'!AJ70</f>
        <v>1.03679184737726</v>
      </c>
      <c r="AK70" s="9" t="n">
        <f aca="false">'Quarterly Data'!AK48/'Quarterly Data'!AK70</f>
        <v>0.916095664670168</v>
      </c>
      <c r="AL70" s="9" t="n">
        <f aca="false">'Quarterly Data'!AL48/'Quarterly Data'!AL70</f>
        <v>1.09580348538796</v>
      </c>
      <c r="AM70" s="9" t="n">
        <f aca="false">'Quarterly Data'!AM48/'Quarterly Data'!AM70</f>
        <v>0.926397110604272</v>
      </c>
      <c r="AN70" s="9" t="n">
        <f aca="false">'Quarterly Data'!AN48/'Quarterly Data'!AN70</f>
        <v>1.22988661290382</v>
      </c>
      <c r="AO70" s="9" t="n">
        <f aca="false">'Quarterly Data'!AO48/'Quarterly Data'!AO70</f>
        <v>1.00323709285839</v>
      </c>
      <c r="AP70" s="9" t="n">
        <f aca="false">'Quarterly Data'!AP48/'Quarterly Data'!AP70</f>
        <v>1.04661794770646</v>
      </c>
      <c r="AQ70" s="9" t="n">
        <f aca="false">'Quarterly Data'!AQ48/'Quarterly Data'!AQ70</f>
        <v>0.789936525279513</v>
      </c>
    </row>
    <row r="71" customFormat="false" ht="15" hidden="false" customHeight="true" outlineLevel="0" collapsed="false">
      <c r="A71" s="3" t="s">
        <v>229</v>
      </c>
      <c r="B71" s="13" t="n">
        <f aca="false">B70*4/B8</f>
        <v>0.0293433076284609</v>
      </c>
      <c r="C71" s="13" t="n">
        <f aca="false">C70*4/C8</f>
        <v>0.0431379840672187</v>
      </c>
      <c r="D71" s="13" t="n">
        <f aca="false">D70*4/D8</f>
        <v>0.0580467713185678</v>
      </c>
      <c r="E71" s="13" t="n">
        <f aca="false">E70*4/E8</f>
        <v>0.049061553872682</v>
      </c>
      <c r="F71" s="13" t="n">
        <f aca="false">F70*4/F8</f>
        <v>0.0509835299438278</v>
      </c>
      <c r="G71" s="13" t="n">
        <f aca="false">G70*4/G8</f>
        <v>0.0414875508407072</v>
      </c>
      <c r="H71" s="13" t="n">
        <f aca="false">H70*4/H8</f>
        <v>0.0664645193973002</v>
      </c>
      <c r="I71" s="13" t="n">
        <f aca="false">I70*4/I8</f>
        <v>0.0501080435759692</v>
      </c>
      <c r="J71" s="13" t="n">
        <f aca="false">J70*4/J8</f>
        <v>0.0617069166769069</v>
      </c>
      <c r="K71" s="13" t="n">
        <f aca="false">K70*4/K8</f>
        <v>0.0536511721713714</v>
      </c>
      <c r="L71" s="13" t="n">
        <f aca="false">L70*4/L8</f>
        <v>0.0569110847338703</v>
      </c>
      <c r="M71" s="13" t="n">
        <f aca="false">M70*4/M8</f>
        <v>0.0496031856400907</v>
      </c>
      <c r="N71" s="13" t="n">
        <f aca="false">N70*4/N8</f>
        <v>0.0519078872532869</v>
      </c>
      <c r="O71" s="13" t="n">
        <f aca="false">O70*4/O8</f>
        <v>0.0437091197350233</v>
      </c>
      <c r="P71" s="13" t="n">
        <f aca="false">P70*4/P8</f>
        <v>0.0486924276787778</v>
      </c>
      <c r="Q71" s="13" t="n">
        <f aca="false">Q70*4/Q8</f>
        <v>0.0467390988202567</v>
      </c>
      <c r="R71" s="13" t="n">
        <f aca="false">R70*4/R8</f>
        <v>0.0649590914906535</v>
      </c>
      <c r="S71" s="13" t="n">
        <f aca="false">S70*4/S8</f>
        <v>0.0452705936597607</v>
      </c>
      <c r="T71" s="13" t="n">
        <f aca="false">T70*4/T8</f>
        <v>0.0825130983431164</v>
      </c>
      <c r="U71" s="13" t="n">
        <f aca="false">U70*4/U8</f>
        <v>0.0413426515119525</v>
      </c>
      <c r="V71" s="13" t="n">
        <f aca="false">V70*4/V8</f>
        <v>0.0509830729311788</v>
      </c>
      <c r="W71" s="13" t="n">
        <f aca="false">W70*4/W8</f>
        <v>0.0313028974588675</v>
      </c>
      <c r="X71" s="13" t="n">
        <f aca="false">X70*4/X8</f>
        <v>0.0515802634332314</v>
      </c>
      <c r="Y71" s="13" t="n">
        <f aca="false">Y70*4/Y8</f>
        <v>0.0321177132740813</v>
      </c>
      <c r="Z71" s="13" t="n">
        <f aca="false">Z70*4/Z8</f>
        <v>0.0421458455533395</v>
      </c>
      <c r="AA71" s="13" t="n">
        <f aca="false">AA70*4/AA8</f>
        <v>0.0461249918452582</v>
      </c>
      <c r="AB71" s="13" t="n">
        <f aca="false">AB70*4/AB8</f>
        <v>0.0660056326024048</v>
      </c>
      <c r="AC71" s="13" t="n">
        <f aca="false">AC70*4/AC8</f>
        <v>0.0585582707553315</v>
      </c>
      <c r="AD71" s="13" t="n">
        <f aca="false">AD70*4/AD8</f>
        <v>0.0676701180040258</v>
      </c>
      <c r="AE71" s="13" t="n">
        <f aca="false">AE70*4/AE8</f>
        <v>0.0549071546524151</v>
      </c>
      <c r="AF71" s="13" t="n">
        <f aca="false">AF70*4/AF8</f>
        <v>0.0774617029882779</v>
      </c>
      <c r="AG71" s="13" t="n">
        <f aca="false">AG70*4/AG8</f>
        <v>0.0580852270059515</v>
      </c>
      <c r="AH71" s="13" t="n">
        <f aca="false">AH70*4/AH8</f>
        <v>0.0689420515951989</v>
      </c>
      <c r="AI71" s="13" t="n">
        <f aca="false">AI70*4/AI8</f>
        <v>0.0591844410356847</v>
      </c>
      <c r="AJ71" s="13" t="n">
        <f aca="false">AJ70*4/AJ8</f>
        <v>0.0556965805735834</v>
      </c>
      <c r="AK71" s="13" t="n">
        <f aca="false">AK70*4/AK8</f>
        <v>0.0510644183205222</v>
      </c>
      <c r="AL71" s="13" t="n">
        <f aca="false">AL70*4/AL8</f>
        <v>0.0612351766073184</v>
      </c>
      <c r="AM71" s="13" t="n">
        <f aca="false">AM70*4/AM8</f>
        <v>0.0549057407381403</v>
      </c>
      <c r="AN71" s="13" t="n">
        <f aca="false">AN70*4/AN8</f>
        <v>0.0760010265968683</v>
      </c>
      <c r="AO71" s="13" t="n">
        <f aca="false">AO70*4/AO8</f>
        <v>0.0636571759427915</v>
      </c>
      <c r="AP71" s="13" t="n">
        <f aca="false">AP70*4/AP8</f>
        <v>0.0707772069454916</v>
      </c>
      <c r="AQ71" s="13" t="n">
        <f aca="false">AQ70*4/AQ8</f>
        <v>0.0465147372459599</v>
      </c>
    </row>
    <row r="72" customFormat="false" ht="15" hidden="false" customHeight="true" outlineLevel="0" collapsed="false">
      <c r="A72" s="14" t="s">
        <v>184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customFormat="false" ht="15" hidden="false" customHeight="true" outlineLevel="0" collapsed="false"/>
    <row r="74" customFormat="false" ht="15" hidden="false" customHeight="true" outlineLevel="0" collapsed="false">
      <c r="A74" s="12" t="s">
        <v>208</v>
      </c>
    </row>
    <row r="75" customFormat="false" ht="15" hidden="false" customHeight="true" outlineLevel="0" collapsed="false">
      <c r="A75" s="3" t="s">
        <v>169</v>
      </c>
      <c r="B75" s="9" t="n">
        <f aca="false">'Quarterly Data'!B5/'Quarterly Data'!B70</f>
        <v>10.1996516654089</v>
      </c>
      <c r="C75" s="9" t="n">
        <f aca="false">'Quarterly Data'!C5/'Quarterly Data'!C70</f>
        <v>0.619903110625758</v>
      </c>
      <c r="D75" s="9" t="n">
        <f aca="false">'Quarterly Data'!D5/'Quarterly Data'!D70</f>
        <v>0.589803403517453</v>
      </c>
      <c r="E75" s="9" t="n">
        <f aca="false">'Quarterly Data'!E5/'Quarterly Data'!E70</f>
        <v>0.816994615769519</v>
      </c>
      <c r="F75" s="9" t="n">
        <f aca="false">'Quarterly Data'!F5/'Quarterly Data'!F70</f>
        <v>0.405444999937766</v>
      </c>
      <c r="G75" s="9" t="n">
        <f aca="false">'Quarterly Data'!G5/'Quarterly Data'!G70</f>
        <v>0.542929647565931</v>
      </c>
      <c r="H75" s="9" t="n">
        <f aca="false">'Quarterly Data'!H5/'Quarterly Data'!H70</f>
        <v>0.382485576987788</v>
      </c>
      <c r="I75" s="9" t="n">
        <f aca="false">'Quarterly Data'!I5/'Quarterly Data'!I70</f>
        <v>0.343239977674948</v>
      </c>
      <c r="J75" s="9" t="n">
        <f aca="false">'Quarterly Data'!J5/'Quarterly Data'!J70</f>
        <v>0.580724056412358</v>
      </c>
      <c r="K75" s="9" t="n">
        <f aca="false">'Quarterly Data'!K5/'Quarterly Data'!K70</f>
        <v>0.311781121742009</v>
      </c>
      <c r="L75" s="9" t="n">
        <f aca="false">'Quarterly Data'!L5/'Quarterly Data'!L70</f>
        <v>0.588249368824077</v>
      </c>
      <c r="M75" s="9" t="n">
        <f aca="false">'Quarterly Data'!M5/'Quarterly Data'!M70</f>
        <v>0.320995403374134</v>
      </c>
      <c r="N75" s="9" t="n">
        <f aca="false">'Quarterly Data'!N5/'Quarterly Data'!N70</f>
        <v>0.285884109568104</v>
      </c>
      <c r="O75" s="9" t="n">
        <f aca="false">'Quarterly Data'!O5/'Quarterly Data'!O70</f>
        <v>0.840245371921416</v>
      </c>
      <c r="P75" s="9" t="n">
        <f aca="false">'Quarterly Data'!P5/'Quarterly Data'!P70</f>
        <v>0.723221967801661</v>
      </c>
      <c r="Q75" s="9" t="n">
        <f aca="false">'Quarterly Data'!Q5/'Quarterly Data'!Q70</f>
        <v>0.785257206347854</v>
      </c>
      <c r="R75" s="9" t="n">
        <f aca="false">'Quarterly Data'!R5/'Quarterly Data'!R70</f>
        <v>0.871715243030789</v>
      </c>
      <c r="S75" s="9" t="n">
        <f aca="false">'Quarterly Data'!S5/'Quarterly Data'!S70</f>
        <v>0.715364099507849</v>
      </c>
      <c r="T75" s="9" t="n">
        <f aca="false">'Quarterly Data'!T5/'Quarterly Data'!T70</f>
        <v>0.252924738585636</v>
      </c>
      <c r="U75" s="9" t="n">
        <f aca="false">'Quarterly Data'!U5/'Quarterly Data'!U70</f>
        <v>0.696892012190328</v>
      </c>
      <c r="V75" s="9" t="n">
        <f aca="false">'Quarterly Data'!V5/'Quarterly Data'!V70</f>
        <v>0.159256204121</v>
      </c>
      <c r="W75" s="9" t="n">
        <f aca="false">'Quarterly Data'!W5/'Quarterly Data'!W70</f>
        <v>0.859168424607657</v>
      </c>
      <c r="X75" s="9" t="n">
        <f aca="false">'Quarterly Data'!X5/'Quarterly Data'!X70</f>
        <v>1.16088257693533</v>
      </c>
      <c r="Y75" s="9" t="n">
        <f aca="false">'Quarterly Data'!Y5/'Quarterly Data'!Y70</f>
        <v>1.44568804541479</v>
      </c>
      <c r="Z75" s="9" t="n">
        <f aca="false">'Quarterly Data'!Z5/'Quarterly Data'!Z70</f>
        <v>0.18996857651028</v>
      </c>
      <c r="AA75" s="9" t="n">
        <f aca="false">'Quarterly Data'!AA5/'Quarterly Data'!AA70</f>
        <v>0.600248902611284</v>
      </c>
      <c r="AB75" s="9" t="n">
        <f aca="false">'Quarterly Data'!AB5/'Quarterly Data'!AB70</f>
        <v>0.865889875927939</v>
      </c>
      <c r="AC75" s="9" t="n">
        <f aca="false">'Quarterly Data'!AC5/'Quarterly Data'!AC70</f>
        <v>0.42693572275426</v>
      </c>
      <c r="AD75" s="9" t="n">
        <f aca="false">'Quarterly Data'!AD5/'Quarterly Data'!AD70</f>
        <v>0.568002507352184</v>
      </c>
      <c r="AE75" s="9" t="n">
        <f aca="false">'Quarterly Data'!AE5/'Quarterly Data'!AE70</f>
        <v>0.371931718971537</v>
      </c>
      <c r="AF75" s="9" t="n">
        <f aca="false">'Quarterly Data'!AF5/'Quarterly Data'!AF70</f>
        <v>0.465743646690806</v>
      </c>
      <c r="AG75" s="9" t="n">
        <f aca="false">'Quarterly Data'!AG5/'Quarterly Data'!AG70</f>
        <v>0.831356855458412</v>
      </c>
      <c r="AH75" s="9" t="n">
        <f aca="false">'Quarterly Data'!AH5/'Quarterly Data'!AH70</f>
        <v>0.788049904332937</v>
      </c>
      <c r="AI75" s="9" t="n">
        <f aca="false">'Quarterly Data'!AI5/'Quarterly Data'!AI70</f>
        <v>0.474434248477917</v>
      </c>
      <c r="AJ75" s="9" t="n">
        <f aca="false">'Quarterly Data'!AJ5/'Quarterly Data'!AJ70</f>
        <v>0.383597021521242</v>
      </c>
      <c r="AK75" s="9" t="n">
        <f aca="false">'Quarterly Data'!AK5/'Quarterly Data'!AK70</f>
        <v>1.12207591820484</v>
      </c>
      <c r="AL75" s="9" t="n">
        <f aca="false">'Quarterly Data'!AL5/'Quarterly Data'!AL70</f>
        <v>0.681902523526847</v>
      </c>
      <c r="AM75" s="9" t="n">
        <f aca="false">'Quarterly Data'!AM5/'Quarterly Data'!AM70</f>
        <v>0.512185817161886</v>
      </c>
      <c r="AN75" s="9" t="n">
        <f aca="false">'Quarterly Data'!AN5/'Quarterly Data'!AN70</f>
        <v>0.765982488602028</v>
      </c>
      <c r="AO75" s="9" t="n">
        <f aca="false">'Quarterly Data'!AO5/'Quarterly Data'!AO70</f>
        <v>1.01481354353096</v>
      </c>
      <c r="AP75" s="9" t="n">
        <f aca="false">'Quarterly Data'!AP5/'Quarterly Data'!AP70</f>
        <v>0.243289708374015</v>
      </c>
      <c r="AQ75" s="9" t="n">
        <f aca="false">'Quarterly Data'!AQ5/'Quarterly Data'!AQ70</f>
        <v>0.308089976866567</v>
      </c>
    </row>
    <row r="76" customFormat="false" ht="15" hidden="false" customHeight="true" outlineLevel="0" collapsed="false">
      <c r="A76" s="3" t="s">
        <v>209</v>
      </c>
      <c r="B76" s="9" t="n">
        <f aca="false">('Quarterly Data'!B10+'Quarterly Data'!B11)/'Quarterly Data'!B70</f>
        <v>0.59824813997062</v>
      </c>
      <c r="C76" s="9" t="n">
        <f aca="false">('Quarterly Data'!C10+'Quarterly Data'!C11)/'Quarterly Data'!C70</f>
        <v>0.241059258215622</v>
      </c>
      <c r="D76" s="9" t="n">
        <f aca="false">('Quarterly Data'!D10+'Quarterly Data'!D11)/'Quarterly Data'!D70</f>
        <v>0.240304236458776</v>
      </c>
      <c r="E76" s="9" t="n">
        <f aca="false">('Quarterly Data'!E10+'Quarterly Data'!E11)/'Quarterly Data'!E70</f>
        <v>0.266304563825409</v>
      </c>
      <c r="F76" s="9" t="n">
        <f aca="false">('Quarterly Data'!F10+'Quarterly Data'!F11)/'Quarterly Data'!F70</f>
        <v>0.293403506467526</v>
      </c>
      <c r="G76" s="9" t="n">
        <f aca="false">('Quarterly Data'!G10+'Quarterly Data'!G11)/'Quarterly Data'!G70</f>
        <v>0.248145123158428</v>
      </c>
      <c r="H76" s="9" t="n">
        <f aca="false">('Quarterly Data'!H10+'Quarterly Data'!H11)/'Quarterly Data'!H70</f>
        <v>0.247240548596734</v>
      </c>
      <c r="I76" s="9" t="n">
        <f aca="false">('Quarterly Data'!I10+'Quarterly Data'!I11)/'Quarterly Data'!I70</f>
        <v>0.256973505010325</v>
      </c>
      <c r="J76" s="9" t="n">
        <f aca="false">('Quarterly Data'!J10+'Quarterly Data'!J11)/'Quarterly Data'!J70</f>
        <v>0.315400138061744</v>
      </c>
      <c r="K76" s="9" t="n">
        <f aca="false">('Quarterly Data'!K10+'Quarterly Data'!K11)/'Quarterly Data'!K70</f>
        <v>0.253379759692877</v>
      </c>
      <c r="L76" s="9" t="n">
        <f aca="false">('Quarterly Data'!L10+'Quarterly Data'!L11)/'Quarterly Data'!L70</f>
        <v>0.30088369451995</v>
      </c>
      <c r="M76" s="9" t="n">
        <f aca="false">('Quarterly Data'!M10+'Quarterly Data'!M11)/'Quarterly Data'!M70</f>
        <v>0.246965136880374</v>
      </c>
      <c r="N76" s="9" t="n">
        <f aca="false">('Quarterly Data'!N10+'Quarterly Data'!N11)/'Quarterly Data'!N70</f>
        <v>0.25400582161522</v>
      </c>
      <c r="O76" s="9" t="n">
        <f aca="false">('Quarterly Data'!O10+'Quarterly Data'!O11)/'Quarterly Data'!O70</f>
        <v>0.294332619660763</v>
      </c>
      <c r="P76" s="9" t="n">
        <f aca="false">('Quarterly Data'!P10+'Quarterly Data'!P11)/'Quarterly Data'!P70</f>
        <v>0.231187080304342</v>
      </c>
      <c r="Q76" s="9" t="n">
        <f aca="false">('Quarterly Data'!Q10+'Quarterly Data'!Q11)/'Quarterly Data'!Q70</f>
        <v>0.269233871741589</v>
      </c>
      <c r="R76" s="9" t="n">
        <f aca="false">('Quarterly Data'!R10+'Quarterly Data'!R11)/'Quarterly Data'!R70</f>
        <v>0.229624098469752</v>
      </c>
      <c r="S76" s="9" t="n">
        <f aca="false">('Quarterly Data'!S10+'Quarterly Data'!S11)/'Quarterly Data'!S70</f>
        <v>0.221333068989216</v>
      </c>
      <c r="T76" s="9" t="n">
        <f aca="false">('Quarterly Data'!T10+'Quarterly Data'!T11)/'Quarterly Data'!T70</f>
        <v>0.220064281278699</v>
      </c>
      <c r="U76" s="9" t="n">
        <f aca="false">('Quarterly Data'!U10+'Quarterly Data'!U11)/'Quarterly Data'!U70</f>
        <v>0.316429422229668</v>
      </c>
      <c r="V76" s="9" t="n">
        <f aca="false">('Quarterly Data'!V10+'Quarterly Data'!V11)/'Quarterly Data'!V70</f>
        <v>0.183472834854992</v>
      </c>
      <c r="W76" s="9" t="n">
        <f aca="false">('Quarterly Data'!W10+'Quarterly Data'!W11)/'Quarterly Data'!W70</f>
        <v>0.180882663421164</v>
      </c>
      <c r="X76" s="9" t="n">
        <f aca="false">('Quarterly Data'!X10+'Quarterly Data'!X11)/'Quarterly Data'!X70</f>
        <v>0.182434711301621</v>
      </c>
      <c r="Y76" s="9" t="n">
        <f aca="false">('Quarterly Data'!Y10+'Quarterly Data'!Y11)/'Quarterly Data'!Y70</f>
        <v>0.186336138179601</v>
      </c>
      <c r="Z76" s="9" t="n">
        <f aca="false">('Quarterly Data'!Z10+'Quarterly Data'!Z11)/'Quarterly Data'!Z70</f>
        <v>0.192725512273342</v>
      </c>
      <c r="AA76" s="9" t="n">
        <f aca="false">('Quarterly Data'!AA10+'Quarterly Data'!AA11)/'Quarterly Data'!AA70</f>
        <v>0.190934347162039</v>
      </c>
      <c r="AB76" s="9" t="n">
        <f aca="false">('Quarterly Data'!AB10+'Quarterly Data'!AB11)/'Quarterly Data'!AB70</f>
        <v>0.192809789865451</v>
      </c>
      <c r="AC76" s="9" t="n">
        <f aca="false">('Quarterly Data'!AC10+'Quarterly Data'!AC11)/'Quarterly Data'!AC70</f>
        <v>0.175921147779077</v>
      </c>
      <c r="AD76" s="9" t="n">
        <f aca="false">('Quarterly Data'!AD10+'Quarterly Data'!AD11)/'Quarterly Data'!AD70</f>
        <v>0.176488548935309</v>
      </c>
      <c r="AE76" s="9" t="n">
        <f aca="false">('Quarterly Data'!AE10+'Quarterly Data'!AE11)/'Quarterly Data'!AE70</f>
        <v>0.173580288305482</v>
      </c>
      <c r="AF76" s="9" t="n">
        <f aca="false">('Quarterly Data'!AF10+'Quarterly Data'!AF11)/'Quarterly Data'!AF70</f>
        <v>0.184765241566968</v>
      </c>
      <c r="AG76" s="9" t="n">
        <f aca="false">('Quarterly Data'!AG10+'Quarterly Data'!AG11)/'Quarterly Data'!AG70</f>
        <v>0.182106076416038</v>
      </c>
      <c r="AH76" s="9" t="n">
        <f aca="false">('Quarterly Data'!AH10+'Quarterly Data'!AH11)/'Quarterly Data'!AH70</f>
        <v>0.178597294338089</v>
      </c>
      <c r="AI76" s="9" t="n">
        <f aca="false">('Quarterly Data'!AI10+'Quarterly Data'!AI11)/'Quarterly Data'!AI70</f>
        <v>0.17510295332399</v>
      </c>
      <c r="AJ76" s="9" t="n">
        <f aca="false">('Quarterly Data'!AJ10+'Quarterly Data'!AJ11)/'Quarterly Data'!AJ70</f>
        <v>0.192861353225497</v>
      </c>
      <c r="AK76" s="9" t="n">
        <f aca="false">('Quarterly Data'!AK10+'Quarterly Data'!AK11)/'Quarterly Data'!AK70</f>
        <v>0.212127644020725</v>
      </c>
      <c r="AL76" s="9" t="n">
        <f aca="false">('Quarterly Data'!AL10+'Quarterly Data'!AL11)/'Quarterly Data'!AL70</f>
        <v>0.191227719212595</v>
      </c>
      <c r="AM76" s="9" t="n">
        <f aca="false">('Quarterly Data'!AM10+'Quarterly Data'!AM11)/'Quarterly Data'!AM70</f>
        <v>0.199478964532903</v>
      </c>
      <c r="AN76" s="9" t="n">
        <f aca="false">('Quarterly Data'!AN10+'Quarterly Data'!AN11)/'Quarterly Data'!AN70</f>
        <v>0.212256010953921</v>
      </c>
      <c r="AO76" s="9" t="n">
        <f aca="false">('Quarterly Data'!AO10+'Quarterly Data'!AO11)/'Quarterly Data'!AO70</f>
        <v>0.211582576387912</v>
      </c>
      <c r="AP76" s="9" t="n">
        <f aca="false">('Quarterly Data'!AP10+'Quarterly Data'!AP11)/'Quarterly Data'!AP70</f>
        <v>0.207787039466384</v>
      </c>
      <c r="AQ76" s="9" t="n">
        <f aca="false">('Quarterly Data'!AQ10+'Quarterly Data'!AQ11)/'Quarterly Data'!AQ70</f>
        <v>0.221390934879817</v>
      </c>
    </row>
    <row r="77" customFormat="false" ht="15" hidden="false" customHeight="true" outlineLevel="0" collapsed="false">
      <c r="A77" s="3" t="s">
        <v>172</v>
      </c>
      <c r="B77" s="9" t="n">
        <f aca="false">'Quarterly Data'!B9/'Quarterly Data'!B70</f>
        <v>0.472520534336689</v>
      </c>
      <c r="C77" s="9" t="n">
        <f aca="false">'Quarterly Data'!C9/'Quarterly Data'!C70</f>
        <v>0.478028350110258</v>
      </c>
      <c r="D77" s="9" t="n">
        <f aca="false">'Quarterly Data'!D9/'Quarterly Data'!D70</f>
        <v>0.486042999339898</v>
      </c>
      <c r="E77" s="9" t="n">
        <f aca="false">'Quarterly Data'!E9/'Quarterly Data'!E70</f>
        <v>0.479330922907931</v>
      </c>
      <c r="F77" s="9" t="n">
        <f aca="false">'Quarterly Data'!F9/'Quarterly Data'!F70</f>
        <v>0.483934886047593</v>
      </c>
      <c r="G77" s="9" t="n">
        <f aca="false">'Quarterly Data'!G9/'Quarterly Data'!G70</f>
        <v>0.478403565235701</v>
      </c>
      <c r="H77" s="9" t="n">
        <f aca="false">'Quarterly Data'!H9/'Quarterly Data'!H70</f>
        <v>0.488332510773196</v>
      </c>
      <c r="I77" s="9" t="n">
        <f aca="false">'Quarterly Data'!I9/'Quarterly Data'!I70</f>
        <v>0.529791818497774</v>
      </c>
      <c r="J77" s="9" t="n">
        <f aca="false">'Quarterly Data'!J9/'Quarterly Data'!J70</f>
        <v>0.51690044248986</v>
      </c>
      <c r="K77" s="9" t="n">
        <f aca="false">'Quarterly Data'!K9/'Quarterly Data'!K70</f>
        <v>0.508028656288714</v>
      </c>
      <c r="L77" s="9" t="n">
        <f aca="false">'Quarterly Data'!L9/'Quarterly Data'!L70</f>
        <v>0.511440524565122</v>
      </c>
      <c r="M77" s="9" t="n">
        <f aca="false">'Quarterly Data'!M9/'Quarterly Data'!M70</f>
        <v>0.529421578451231</v>
      </c>
      <c r="N77" s="9" t="n">
        <f aca="false">'Quarterly Data'!N9/'Quarterly Data'!N70</f>
        <v>0.534353162135611</v>
      </c>
      <c r="O77" s="9" t="n">
        <f aca="false">'Quarterly Data'!O9/'Quarterly Data'!O70</f>
        <v>0.524358678468403</v>
      </c>
      <c r="P77" s="9" t="n">
        <f aca="false">'Quarterly Data'!P9/'Quarterly Data'!P70</f>
        <v>0.55046873198376</v>
      </c>
      <c r="Q77" s="9" t="n">
        <f aca="false">'Quarterly Data'!Q9/'Quarterly Data'!Q70</f>
        <v>0.560020839327592</v>
      </c>
      <c r="R77" s="9" t="n">
        <f aca="false">'Quarterly Data'!R9/'Quarterly Data'!R70</f>
        <v>0.556620490980837</v>
      </c>
      <c r="S77" s="9" t="n">
        <f aca="false">'Quarterly Data'!S9/'Quarterly Data'!S70</f>
        <v>0.542755610006699</v>
      </c>
      <c r="T77" s="9" t="n">
        <f aca="false">'Quarterly Data'!T9/'Quarterly Data'!T70</f>
        <v>0.532039712514774</v>
      </c>
      <c r="U77" s="9" t="n">
        <f aca="false">'Quarterly Data'!U9/'Quarterly Data'!U70</f>
        <v>0.534834887021118</v>
      </c>
      <c r="V77" s="9" t="n">
        <f aca="false">'Quarterly Data'!V9/'Quarterly Data'!V70</f>
        <v>0.527552665304544</v>
      </c>
      <c r="W77" s="9" t="n">
        <f aca="false">'Quarterly Data'!W9/'Quarterly Data'!W70</f>
        <v>0.525581957295733</v>
      </c>
      <c r="X77" s="9" t="n">
        <f aca="false">'Quarterly Data'!X9/'Quarterly Data'!X70</f>
        <v>0.558982197616398</v>
      </c>
      <c r="Y77" s="9" t="n">
        <f aca="false">'Quarterly Data'!Y9/'Quarterly Data'!Y70</f>
        <v>0.572731392698079</v>
      </c>
      <c r="Z77" s="9" t="n">
        <f aca="false">'Quarterly Data'!Z9/'Quarterly Data'!Z70</f>
        <v>0.591958641465628</v>
      </c>
      <c r="AA77" s="9" t="n">
        <f aca="false">'Quarterly Data'!AA9/'Quarterly Data'!AA70</f>
        <v>0.577361443272767</v>
      </c>
      <c r="AB77" s="9" t="n">
        <f aca="false">'Quarterly Data'!AB9/'Quarterly Data'!AB70</f>
        <v>0.553196584495916</v>
      </c>
      <c r="AC77" s="9" t="n">
        <f aca="false">'Quarterly Data'!AC9/'Quarterly Data'!AC70</f>
        <v>0.553239541746802</v>
      </c>
      <c r="AD77" s="9" t="n">
        <f aca="false">'Quarterly Data'!AD9/'Quarterly Data'!AD70</f>
        <v>0.557056500683061</v>
      </c>
      <c r="AE77" s="9" t="n">
        <f aca="false">'Quarterly Data'!AE9/'Quarterly Data'!AE70</f>
        <v>0.568326722349164</v>
      </c>
      <c r="AF77" s="9" t="n">
        <f aca="false">'Quarterly Data'!AF9/'Quarterly Data'!AF70</f>
        <v>0.577371469295505</v>
      </c>
      <c r="AG77" s="9" t="n">
        <f aca="false">'Quarterly Data'!AG9/'Quarterly Data'!AG70</f>
        <v>0.585044663109707</v>
      </c>
      <c r="AH77" s="9" t="n">
        <f aca="false">'Quarterly Data'!AH9/'Quarterly Data'!AH70</f>
        <v>0.583082834451541</v>
      </c>
      <c r="AI77" s="9" t="n">
        <f aca="false">'Quarterly Data'!AI9/'Quarterly Data'!AI70</f>
        <v>0.580001070469057</v>
      </c>
      <c r="AJ77" s="9" t="n">
        <f aca="false">'Quarterly Data'!AJ9/'Quarterly Data'!AJ70</f>
        <v>0.614583812472219</v>
      </c>
      <c r="AK77" s="9" t="n">
        <f aca="false">'Quarterly Data'!AK9/'Quarterly Data'!AK70</f>
        <v>0.683143961670195</v>
      </c>
      <c r="AL77" s="9" t="n">
        <f aca="false">'Quarterly Data'!AL9/'Quarterly Data'!AL70</f>
        <v>0.661167173866207</v>
      </c>
      <c r="AM77" s="9" t="n">
        <f aca="false">'Quarterly Data'!AM9/'Quarterly Data'!AM70</f>
        <v>0.620670218126667</v>
      </c>
      <c r="AN77" s="9" t="n">
        <f aca="false">'Quarterly Data'!AN9/'Quarterly Data'!AN70</f>
        <v>0.657069143861672</v>
      </c>
      <c r="AO77" s="9" t="n">
        <f aca="false">'Quarterly Data'!AO9/'Quarterly Data'!AO70</f>
        <v>0.669049379801914</v>
      </c>
      <c r="AP77" s="9" t="n">
        <f aca="false">'Quarterly Data'!AP9/'Quarterly Data'!AP70</f>
        <v>0.646751696155093</v>
      </c>
      <c r="AQ77" s="9" t="n">
        <f aca="false">'Quarterly Data'!AQ9/'Quarterly Data'!AQ70</f>
        <v>0.644699341009071</v>
      </c>
    </row>
    <row r="78" customFormat="false" ht="15" hidden="false" customHeight="true" outlineLevel="0" collapsed="false">
      <c r="A78" s="3" t="s">
        <v>180</v>
      </c>
      <c r="B78" s="9" t="n">
        <f aca="false">'Quarterly Data'!B17/'Quarterly Data'!B70</f>
        <v>0.000956602290643152</v>
      </c>
      <c r="C78" s="9" t="n">
        <f aca="false">'Quarterly Data'!C17/'Quarterly Data'!C70</f>
        <v>0.00112092812910875</v>
      </c>
      <c r="D78" s="9" t="n">
        <f aca="false">'Quarterly Data'!D17/'Quarterly Data'!D70</f>
        <v>0.00115524364067844</v>
      </c>
      <c r="E78" s="9" t="n">
        <f aca="false">'Quarterly Data'!E17/'Quarterly Data'!E70</f>
        <v>0.00114559352964067</v>
      </c>
      <c r="F78" s="9" t="n">
        <f aca="false">'Quarterly Data'!F17/'Quarterly Data'!F70</f>
        <v>0.000708455925888815</v>
      </c>
      <c r="G78" s="9" t="n">
        <f aca="false">'Quarterly Data'!G17/'Quarterly Data'!G70</f>
        <v>0.000585053499532253</v>
      </c>
      <c r="H78" s="9" t="n">
        <f aca="false">'Quarterly Data'!H17/'Quarterly Data'!H70</f>
        <v>0.000604778992158004</v>
      </c>
      <c r="I78" s="9" t="n">
        <f aca="false">'Quarterly Data'!I17/'Quarterly Data'!I70</f>
        <v>-0.000612155797950462</v>
      </c>
      <c r="J78" s="9" t="n">
        <f aca="false">'Quarterly Data'!J17/'Quarterly Data'!J70</f>
        <v>0.000560849447811054</v>
      </c>
      <c r="K78" s="9" t="n">
        <f aca="false">'Quarterly Data'!K17/'Quarterly Data'!K70</f>
        <v>0.000721459567243564</v>
      </c>
      <c r="L78" s="9" t="n">
        <f aca="false">'Quarterly Data'!L17/'Quarterly Data'!L70</f>
        <v>0.00073581758562021</v>
      </c>
      <c r="M78" s="9" t="n">
        <f aca="false">'Quarterly Data'!M17/'Quarterly Data'!M70</f>
        <v>0.000291127314561304</v>
      </c>
      <c r="N78" s="9" t="n">
        <f aca="false">'Quarterly Data'!N17/'Quarterly Data'!N70</f>
        <v>0.000622755686841198</v>
      </c>
      <c r="O78" s="9" t="n">
        <f aca="false">'Quarterly Data'!O17/'Quarterly Data'!O70</f>
        <v>0.000643327123622135</v>
      </c>
      <c r="P78" s="9" t="n">
        <f aca="false">'Quarterly Data'!P17/'Quarterly Data'!P70</f>
        <v>0.000689784346247347</v>
      </c>
      <c r="Q78" s="9" t="n">
        <f aca="false">'Quarterly Data'!Q17/'Quarterly Data'!Q70</f>
        <v>-0.0078967207265504</v>
      </c>
      <c r="R78" s="9" t="n">
        <f aca="false">'Quarterly Data'!R17/'Quarterly Data'!R70</f>
        <v>0.000138878675570253</v>
      </c>
      <c r="S78" s="9" t="n">
        <f aca="false">'Quarterly Data'!S17/'Quarterly Data'!S70</f>
        <v>0.000492753034680024</v>
      </c>
      <c r="T78" s="9" t="n">
        <f aca="false">'Quarterly Data'!T17/'Quarterly Data'!T70</f>
        <v>0.00069487004151876</v>
      </c>
      <c r="U78" s="9" t="n">
        <f aca="false">'Quarterly Data'!U17/'Quarterly Data'!U70</f>
        <v>0.000927479254504513</v>
      </c>
      <c r="V78" s="9" t="n">
        <f aca="false">'Quarterly Data'!V17/'Quarterly Data'!V70</f>
        <v>0.000403654483309805</v>
      </c>
      <c r="W78" s="9" t="n">
        <f aca="false">'Quarterly Data'!W17/'Quarterly Data'!W70</f>
        <v>0.000633821359453277</v>
      </c>
      <c r="X78" s="9" t="n">
        <f aca="false">'Quarterly Data'!X17/'Quarterly Data'!X70</f>
        <v>0.000737015576461404</v>
      </c>
      <c r="Y78" s="9" t="n">
        <f aca="false">'Quarterly Data'!Y17/'Quarterly Data'!Y70</f>
        <v>0.000608192083678665</v>
      </c>
      <c r="Z78" s="9" t="n">
        <f aca="false">'Quarterly Data'!Z17/'Quarterly Data'!Z70</f>
        <v>0.000725915859181805</v>
      </c>
      <c r="AA78" s="9" t="n">
        <f aca="false">'Quarterly Data'!AA17/'Quarterly Data'!AA70</f>
        <v>0.000750704538718244</v>
      </c>
      <c r="AB78" s="9" t="n">
        <f aca="false">'Quarterly Data'!AB17/'Quarterly Data'!AB70</f>
        <v>0.000392687963066092</v>
      </c>
      <c r="AC78" s="9" t="n">
        <f aca="false">'Quarterly Data'!AC17/'Quarterly Data'!AC70</f>
        <v>0.000451841210264012</v>
      </c>
      <c r="AD78" s="9" t="n">
        <f aca="false">'Quarterly Data'!AD17/'Quarterly Data'!AD70</f>
        <v>0.000769136993020211</v>
      </c>
      <c r="AE78" s="9" t="n">
        <f aca="false">'Quarterly Data'!AE17/'Quarterly Data'!AE70</f>
        <v>0.000862676599621961</v>
      </c>
      <c r="AF78" s="9" t="n">
        <f aca="false">'Quarterly Data'!AF17/'Quarterly Data'!AF70</f>
        <v>0.000662830339056672</v>
      </c>
      <c r="AG78" s="9" t="n">
        <f aca="false">'Quarterly Data'!AG17/'Quarterly Data'!AG70</f>
        <v>0.000660402815651997</v>
      </c>
      <c r="AH78" s="9" t="n">
        <f aca="false">'Quarterly Data'!AH17/'Quarterly Data'!AH70</f>
        <v>0.000785383733238523</v>
      </c>
      <c r="AI78" s="9" t="n">
        <f aca="false">'Quarterly Data'!AI17/'Quarterly Data'!AI70</f>
        <v>0.000855535050781459</v>
      </c>
      <c r="AJ78" s="9" t="n">
        <f aca="false">'Quarterly Data'!AJ17/'Quarterly Data'!AJ70</f>
        <v>0.000749026281443607</v>
      </c>
      <c r="AK78" s="9" t="n">
        <f aca="false">'Quarterly Data'!AK17/'Quarterly Data'!AK70</f>
        <v>0.000856031237224435</v>
      </c>
      <c r="AL78" s="9" t="n">
        <f aca="false">'Quarterly Data'!AL17/'Quarterly Data'!AL70</f>
        <v>0.00108672597575635</v>
      </c>
      <c r="AM78" s="9" t="n">
        <f aca="false">'Quarterly Data'!AM17/'Quarterly Data'!AM70</f>
        <v>0.00104866880088984</v>
      </c>
      <c r="AN78" s="9" t="n">
        <f aca="false">'Quarterly Data'!AN17/'Quarterly Data'!AN70</f>
        <v>0.00101918388980221</v>
      </c>
      <c r="AO78" s="9" t="n">
        <f aca="false">'Quarterly Data'!AO17/'Quarterly Data'!AO70</f>
        <v>0.000935758775816677</v>
      </c>
      <c r="AP78" s="9" t="n">
        <f aca="false">'Quarterly Data'!AP17/'Quarterly Data'!AP70</f>
        <v>0.00110276212858975</v>
      </c>
      <c r="AQ78" s="9" t="n">
        <f aca="false">'Quarterly Data'!AQ17/'Quarterly Data'!AQ70</f>
        <v>0.00107546271863563</v>
      </c>
    </row>
    <row r="79" customFormat="false" ht="15" hidden="false" customHeight="true" outlineLevel="0" collapsed="false">
      <c r="A79" s="3" t="s">
        <v>210</v>
      </c>
      <c r="B79" s="9" t="n">
        <f aca="false">'Quarterly Data'!B30/'Quarterly Data'!B70</f>
        <v>11.2713769420069</v>
      </c>
      <c r="C79" s="9" t="n">
        <f aca="false">'Quarterly Data'!C30/'Quarterly Data'!C70</f>
        <v>1.34011164708075</v>
      </c>
      <c r="D79" s="9" t="n">
        <f aca="false">'Quarterly Data'!D30/'Quarterly Data'!D70</f>
        <v>1.31730588295681</v>
      </c>
      <c r="E79" s="9" t="n">
        <f aca="false">'Quarterly Data'!E30/'Quarterly Data'!E70</f>
        <v>1.5637756960325</v>
      </c>
      <c r="F79" s="9" t="n">
        <f aca="false">'Quarterly Data'!F30/'Quarterly Data'!F70</f>
        <v>1.18349184837877</v>
      </c>
      <c r="G79" s="9" t="n">
        <f aca="false">'Quarterly Data'!G30/'Quarterly Data'!G70</f>
        <v>1.27006338945959</v>
      </c>
      <c r="H79" s="9" t="n">
        <f aca="false">'Quarterly Data'!H30/'Quarterly Data'!H70</f>
        <v>1.11866341534988</v>
      </c>
      <c r="I79" s="9" t="n">
        <f aca="false">'Quarterly Data'!I30/'Quarterly Data'!I70</f>
        <v>1.1293931453851</v>
      </c>
      <c r="J79" s="9" t="n">
        <f aca="false">'Quarterly Data'!J30/'Quarterly Data'!J70</f>
        <v>1.41358548641177</v>
      </c>
      <c r="K79" s="9" t="n">
        <f aca="false">'Quarterly Data'!K30/'Quarterly Data'!K70</f>
        <v>1.07391099729084</v>
      </c>
      <c r="L79" s="9" t="n">
        <f aca="false">'Quarterly Data'!L30/'Quarterly Data'!L70</f>
        <v>1.40130940549477</v>
      </c>
      <c r="M79" s="9" t="n">
        <f aca="false">'Quarterly Data'!M30/'Quarterly Data'!M70</f>
        <v>1.0976732460203</v>
      </c>
      <c r="N79" s="9" t="n">
        <f aca="false">'Quarterly Data'!N30/'Quarterly Data'!N70</f>
        <v>1.07486584900578</v>
      </c>
      <c r="O79" s="9" t="n">
        <f aca="false">'Quarterly Data'!O30/'Quarterly Data'!O70</f>
        <v>1.6595799971742</v>
      </c>
      <c r="P79" s="9" t="n">
        <f aca="false">'Quarterly Data'!P30/'Quarterly Data'!P70</f>
        <v>1.50556756443601</v>
      </c>
      <c r="Q79" s="9" t="n">
        <f aca="false">'Quarterly Data'!Q30/'Quarterly Data'!Q70</f>
        <v>1.60661519669048</v>
      </c>
      <c r="R79" s="9" t="n">
        <f aca="false">'Quarterly Data'!R30/'Quarterly Data'!R70</f>
        <v>1.65809871115695</v>
      </c>
      <c r="S79" s="9" t="n">
        <f aca="false">'Quarterly Data'!S30/'Quarterly Data'!S70</f>
        <v>1.47994553153844</v>
      </c>
      <c r="T79" s="9" t="n">
        <f aca="false">'Quarterly Data'!T30/'Quarterly Data'!T70</f>
        <v>1.00572360242063</v>
      </c>
      <c r="U79" s="9" t="n">
        <f aca="false">'Quarterly Data'!U30/'Quarterly Data'!U70</f>
        <v>1.54908380069562</v>
      </c>
      <c r="V79" s="9" t="n">
        <f aca="false">'Quarterly Data'!V30/'Quarterly Data'!V70</f>
        <v>0.870685358763846</v>
      </c>
      <c r="W79" s="9" t="n">
        <f aca="false">'Quarterly Data'!W30/'Quarterly Data'!W70</f>
        <v>1.56626686668401</v>
      </c>
      <c r="X79" s="9" t="n">
        <f aca="false">'Quarterly Data'!X30/'Quarterly Data'!X70</f>
        <v>1.90303650142981</v>
      </c>
      <c r="Y79" s="9" t="n">
        <f aca="false">'Quarterly Data'!Y30/'Quarterly Data'!Y70</f>
        <v>2.20536376837615</v>
      </c>
      <c r="Z79" s="9" t="n">
        <f aca="false">'Quarterly Data'!Z30/'Quarterly Data'!Z70</f>
        <v>0.975378646108431</v>
      </c>
      <c r="AA79" s="9" t="n">
        <f aca="false">'Quarterly Data'!AA30/'Quarterly Data'!AA70</f>
        <v>1.36929539758481</v>
      </c>
      <c r="AB79" s="9" t="n">
        <f aca="false">'Quarterly Data'!AB30/'Quarterly Data'!AB70</f>
        <v>1.61228893825237</v>
      </c>
      <c r="AC79" s="9" t="n">
        <f aca="false">'Quarterly Data'!AC30/'Quarterly Data'!AC70</f>
        <v>1.1565482534904</v>
      </c>
      <c r="AD79" s="9" t="n">
        <f aca="false">'Quarterly Data'!AD30/'Quarterly Data'!AD70</f>
        <v>1.30231669396357</v>
      </c>
      <c r="AE79" s="9" t="n">
        <f aca="false">'Quarterly Data'!AE30/'Quarterly Data'!AE70</f>
        <v>1.11470140622581</v>
      </c>
      <c r="AF79" s="9" t="n">
        <f aca="false">'Quarterly Data'!AF30/'Quarterly Data'!AF70</f>
        <v>1.22854318789234</v>
      </c>
      <c r="AG79" s="9" t="n">
        <f aca="false">'Quarterly Data'!AG30/'Quarterly Data'!AG70</f>
        <v>1.59916799779981</v>
      </c>
      <c r="AH79" s="9" t="n">
        <f aca="false">'Quarterly Data'!AH30/'Quarterly Data'!AH70</f>
        <v>1.55051541685581</v>
      </c>
      <c r="AI79" s="9" t="n">
        <f aca="false">'Quarterly Data'!AI30/'Quarterly Data'!AI70</f>
        <v>1.23039380732175</v>
      </c>
      <c r="AJ79" s="9" t="n">
        <f aca="false">'Quarterly Data'!AJ30/'Quarterly Data'!AJ70</f>
        <v>1.1917912135004</v>
      </c>
      <c r="AK79" s="9" t="n">
        <f aca="false">'Quarterly Data'!AK30/'Quarterly Data'!AK70</f>
        <v>2.01820355513299</v>
      </c>
      <c r="AL79" s="9" t="n">
        <f aca="false">'Quarterly Data'!AL30/'Quarterly Data'!AL70</f>
        <v>1.53538414258141</v>
      </c>
      <c r="AM79" s="9" t="n">
        <f aca="false">'Quarterly Data'!AM30/'Quarterly Data'!AM70</f>
        <v>1.33338366862235</v>
      </c>
      <c r="AN79" s="9" t="n">
        <f aca="false">'Quarterly Data'!AN30/'Quarterly Data'!AN70</f>
        <v>1.63632682730742</v>
      </c>
      <c r="AO79" s="9" t="n">
        <f aca="false">'Quarterly Data'!AO30/'Quarterly Data'!AO70</f>
        <v>1.89638125849661</v>
      </c>
      <c r="AP79" s="9" t="n">
        <f aca="false">'Quarterly Data'!AP30/'Quarterly Data'!AP70</f>
        <v>1.09893120612408</v>
      </c>
      <c r="AQ79" s="9" t="n">
        <f aca="false">'Quarterly Data'!AQ30/'Quarterly Data'!AQ70</f>
        <v>1.17525571547409</v>
      </c>
    </row>
    <row r="80" customFormat="false" ht="15" hidden="false" customHeight="true" outlineLevel="0" collapsed="false">
      <c r="A80" s="10" t="s">
        <v>211</v>
      </c>
    </row>
    <row r="81" customFormat="false" ht="15" hidden="false" customHeight="true" outlineLevel="0" collapsed="false"/>
    <row r="82" customFormat="false" ht="15" hidden="false" customHeight="true" outlineLevel="0" collapsed="false">
      <c r="A82" s="3" t="s">
        <v>212</v>
      </c>
      <c r="B82" s="9" t="n">
        <f aca="false">'Quarterly Data'!B35/'Quarterly Data'!B70</f>
        <v>1.0945525404021</v>
      </c>
      <c r="C82" s="9" t="n">
        <f aca="false">'Quarterly Data'!C35/'Quarterly Data'!C70</f>
        <v>1.18444105683096</v>
      </c>
      <c r="D82" s="9" t="n">
        <f aca="false">'Quarterly Data'!D35/'Quarterly Data'!D70</f>
        <v>1.07314269884384</v>
      </c>
      <c r="E82" s="9" t="n">
        <f aca="false">'Quarterly Data'!E35/'Quarterly Data'!E70</f>
        <v>1.09585477660493</v>
      </c>
      <c r="F82" s="9" t="n">
        <f aca="false">'Quarterly Data'!F35/'Quarterly Data'!F70</f>
        <v>1.08423500993755</v>
      </c>
      <c r="G82" s="9" t="n">
        <f aca="false">'Quarterly Data'!G35/'Quarterly Data'!G70</f>
        <v>1.03677064718702</v>
      </c>
      <c r="H82" s="9" t="n">
        <f aca="false">'Quarterly Data'!H35/'Quarterly Data'!H70</f>
        <v>1.07270021194587</v>
      </c>
      <c r="I82" s="9" t="n">
        <f aca="false">'Quarterly Data'!I35/'Quarterly Data'!I70</f>
        <v>1.0935002345251</v>
      </c>
      <c r="J82" s="9" t="n">
        <f aca="false">'Quarterly Data'!J35/'Quarterly Data'!J70</f>
        <v>1.04201614449695</v>
      </c>
      <c r="K82" s="9" t="n">
        <f aca="false">'Quarterly Data'!K35/'Quarterly Data'!K70</f>
        <v>1.07693638795786</v>
      </c>
      <c r="L82" s="9" t="n">
        <f aca="false">'Quarterly Data'!L35/'Quarterly Data'!L70</f>
        <v>1.10469082505147</v>
      </c>
      <c r="M82" s="9" t="n">
        <f aca="false">'Quarterly Data'!M35/'Quarterly Data'!M70</f>
        <v>1.10061599238911</v>
      </c>
      <c r="N82" s="9" t="n">
        <f aca="false">'Quarterly Data'!N35/'Quarterly Data'!N70</f>
        <v>1.07779384738214</v>
      </c>
      <c r="O82" s="9" t="n">
        <f aca="false">'Quarterly Data'!O35/'Quarterly Data'!O70</f>
        <v>1.11751151674983</v>
      </c>
      <c r="P82" s="9" t="n">
        <f aca="false">'Quarterly Data'!P35/'Quarterly Data'!P70</f>
        <v>1.16857016837712</v>
      </c>
      <c r="Q82" s="9" t="n">
        <f aca="false">'Quarterly Data'!Q35/'Quarterly Data'!Q70</f>
        <v>1.14495935088837</v>
      </c>
      <c r="R82" s="9" t="n">
        <f aca="false">'Quarterly Data'!R35/'Quarterly Data'!R70</f>
        <v>1.1160002130065</v>
      </c>
      <c r="S82" s="9" t="n">
        <f aca="false">'Quarterly Data'!S35/'Quarterly Data'!S70</f>
        <v>1.10269170015304</v>
      </c>
      <c r="T82" s="9" t="n">
        <f aca="false">'Quarterly Data'!T35/'Quarterly Data'!T70</f>
        <v>1.00604982003554</v>
      </c>
      <c r="U82" s="9" t="n">
        <f aca="false">'Quarterly Data'!U35/'Quarterly Data'!U70</f>
        <v>1.07440786806239</v>
      </c>
      <c r="V82" s="9" t="n">
        <f aca="false">'Quarterly Data'!V35/'Quarterly Data'!V70</f>
        <v>0.873685065610403</v>
      </c>
      <c r="W82" s="9" t="n">
        <f aca="false">'Quarterly Data'!W35/'Quarterly Data'!W70</f>
        <v>0.982839543500319</v>
      </c>
      <c r="X82" s="9" t="n">
        <f aca="false">'Quarterly Data'!X35/'Quarterly Data'!X70</f>
        <v>0.961493912249825</v>
      </c>
      <c r="Y82" s="9" t="n">
        <f aca="false">'Quarterly Data'!Y35/'Quarterly Data'!Y70</f>
        <v>0.956137228500169</v>
      </c>
      <c r="Z82" s="9" t="n">
        <f aca="false">'Quarterly Data'!Z35/'Quarterly Data'!Z70</f>
        <v>0.978490817291945</v>
      </c>
      <c r="AA82" s="9" t="n">
        <f aca="false">'Quarterly Data'!AA35/'Quarterly Data'!AA70</f>
        <v>1.09382810772614</v>
      </c>
      <c r="AB82" s="9" t="n">
        <f aca="false">'Quarterly Data'!AB35/'Quarterly Data'!AB70</f>
        <v>1.1073878062667</v>
      </c>
      <c r="AC82" s="9" t="n">
        <f aca="false">'Quarterly Data'!AC35/'Quarterly Data'!AC70</f>
        <v>1.15948393038223</v>
      </c>
      <c r="AD82" s="9" t="n">
        <f aca="false">'Quarterly Data'!AD35/'Quarterly Data'!AD70</f>
        <v>1.04655799581139</v>
      </c>
      <c r="AE82" s="9" t="n">
        <f aca="false">'Quarterly Data'!AE35/'Quarterly Data'!AE70</f>
        <v>1.11779009655124</v>
      </c>
      <c r="AF82" s="9" t="n">
        <f aca="false">'Quarterly Data'!AF35/'Quarterly Data'!AF70</f>
        <v>1.16227043042603</v>
      </c>
      <c r="AG82" s="9" t="n">
        <f aca="false">'Quarterly Data'!AG35/'Quarterly Data'!AG70</f>
        <v>1.20089092629318</v>
      </c>
      <c r="AH82" s="9" t="n">
        <f aca="false">'Quarterly Data'!AH35/'Quarterly Data'!AH70</f>
        <v>1.06722281950976</v>
      </c>
      <c r="AI82" s="9" t="n">
        <f aca="false">'Quarterly Data'!AI35/'Quarterly Data'!AI70</f>
        <v>1.13038408611363</v>
      </c>
      <c r="AJ82" s="9" t="n">
        <f aca="false">'Quarterly Data'!AJ35/'Quarterly Data'!AJ70</f>
        <v>1.19329701461103</v>
      </c>
      <c r="AK82" s="9" t="n">
        <f aca="false">'Quarterly Data'!AK35/'Quarterly Data'!AK70</f>
        <v>1.19677304879322</v>
      </c>
      <c r="AL82" s="9" t="n">
        <f aca="false">'Quarterly Data'!AL35/'Quarterly Data'!AL70</f>
        <v>1.14147430335014</v>
      </c>
      <c r="AM82" s="9" t="n">
        <f aca="false">'Quarterly Data'!AM35/'Quarterly Data'!AM70</f>
        <v>1.18574295373343</v>
      </c>
      <c r="AN82" s="9" t="n">
        <f aca="false">'Quarterly Data'!AN35/'Quarterly Data'!AN70</f>
        <v>1.27114420884797</v>
      </c>
      <c r="AO82" s="9" t="n">
        <f aca="false">'Quarterly Data'!AO35/'Quarterly Data'!AO70</f>
        <v>1.18934681193342</v>
      </c>
      <c r="AP82" s="9" t="n">
        <f aca="false">'Quarterly Data'!AP35/'Quarterly Data'!AP70</f>
        <v>1.10202521171709</v>
      </c>
      <c r="AQ82" s="9" t="n">
        <f aca="false">'Quarterly Data'!AQ35/'Quarterly Data'!AQ70</f>
        <v>1.22208675264057</v>
      </c>
    </row>
    <row r="83" customFormat="false" ht="15" hidden="false" customHeight="true" outlineLevel="0" collapsed="false">
      <c r="A83" s="3" t="s">
        <v>230</v>
      </c>
      <c r="B83" s="13" t="n">
        <f aca="false">B82*4/B10</f>
        <v>0.0443475066575614</v>
      </c>
      <c r="C83" s="13" t="n">
        <f aca="false">C82*4/C10</f>
        <v>0.0513883386609042</v>
      </c>
      <c r="D83" s="13" t="n">
        <f aca="false">D82*4/D10</f>
        <v>0.0489962087350982</v>
      </c>
      <c r="E83" s="13" t="n">
        <f aca="false">E82*4/E10</f>
        <v>0.0493443409739972</v>
      </c>
      <c r="F83" s="13" t="n">
        <f aca="false">F82*4/F10</f>
        <v>0.0501066934159856</v>
      </c>
      <c r="G83" s="13" t="n">
        <f aca="false">G82*4/G10</f>
        <v>0.0461461376307678</v>
      </c>
      <c r="H83" s="13" t="n">
        <f aca="false">H82*4/H10</f>
        <v>0.0476819357922237</v>
      </c>
      <c r="I83" s="13" t="n">
        <f aca="false">I82*4/I10</f>
        <v>0.0499395257798085</v>
      </c>
      <c r="J83" s="13" t="n">
        <f aca="false">J82*4/J10</f>
        <v>0.0492874057263285</v>
      </c>
      <c r="K83" s="13" t="n">
        <f aca="false">K82*4/K10</f>
        <v>0.0495393154860462</v>
      </c>
      <c r="L83" s="13" t="n">
        <f aca="false">L82*4/L10</f>
        <v>0.0492971201667403</v>
      </c>
      <c r="M83" s="13" t="n">
        <f aca="false">M82*4/M10</f>
        <v>0.0493022101696786</v>
      </c>
      <c r="N83" s="13" t="n">
        <f aca="false">N82*4/N10</f>
        <v>0.0435926188302796</v>
      </c>
      <c r="O83" s="13" t="n">
        <f aca="false">O82*4/O10</f>
        <v>0.044707698260701</v>
      </c>
      <c r="P83" s="13" t="n">
        <f aca="false">P82*4/P10</f>
        <v>0.0425419993790135</v>
      </c>
      <c r="Q83" s="13" t="n">
        <f aca="false">Q82*4/Q10</f>
        <v>0.0437521476047326</v>
      </c>
      <c r="R83" s="13" t="n">
        <f aca="false">R82*4/R10</f>
        <v>0.0528391087287646</v>
      </c>
      <c r="S83" s="13" t="n">
        <f aca="false">S82*4/S10</f>
        <v>0.0543868594767346</v>
      </c>
      <c r="T83" s="13" t="n">
        <f aca="false">T82*4/T10</f>
        <v>0.0546240262880018</v>
      </c>
      <c r="U83" s="13" t="n">
        <f aca="false">U82*4/U10</f>
        <v>0.0532724461240268</v>
      </c>
      <c r="V83" s="13" t="n">
        <f aca="false">V82*4/V10</f>
        <v>0.0376057156103511</v>
      </c>
      <c r="W83" s="13" t="n">
        <f aca="false">W82*4/W10</f>
        <v>0.0398162680787898</v>
      </c>
      <c r="X83" s="13" t="n">
        <f aca="false">X82*4/X10</f>
        <v>0.0376387206360904</v>
      </c>
      <c r="Y83" s="13" t="n">
        <f aca="false">Y82*4/Y10</f>
        <v>0.034105708613747</v>
      </c>
      <c r="Z83" s="13" t="n">
        <f aca="false">Z82*4/Z10</f>
        <v>0.0352405837598106</v>
      </c>
      <c r="AA83" s="13" t="n">
        <f aca="false">AA82*4/AA10</f>
        <v>0.0471007287744664</v>
      </c>
      <c r="AB83" s="13" t="n">
        <f aca="false">AB82*4/AB10</f>
        <v>0.0510893282059027</v>
      </c>
      <c r="AC83" s="13" t="n">
        <f aca="false">AC82*4/AC10</f>
        <v>0.0592794200924224</v>
      </c>
      <c r="AD83" s="13" t="n">
        <f aca="false">AD82*4/AD10</f>
        <v>0.0530358651378138</v>
      </c>
      <c r="AE83" s="13" t="n">
        <f aca="false">AE82*4/AE10</f>
        <v>0.052501542363911</v>
      </c>
      <c r="AF83" s="13" t="n">
        <f aca="false">AF82*4/AF10</f>
        <v>0.0595917425423011</v>
      </c>
      <c r="AG83" s="13" t="n">
        <f aca="false">AG82*4/AG10</f>
        <v>0.0598075085656832</v>
      </c>
      <c r="AH83" s="13" t="n">
        <f aca="false">AH82*4/AH10</f>
        <v>0.052202731276853</v>
      </c>
      <c r="AI83" s="13" t="n">
        <f aca="false">AI82*4/AI10</f>
        <v>0.051455069945464</v>
      </c>
      <c r="AJ83" s="13" t="n">
        <f aca="false">AJ82*4/AJ10</f>
        <v>0.0496599014343726</v>
      </c>
      <c r="AK83" s="13" t="n">
        <f aca="false">AK82*4/AK10</f>
        <v>0.0515748276853011</v>
      </c>
      <c r="AL83" s="13" t="n">
        <f aca="false">AL82*4/AL10</f>
        <v>0.0497313420976108</v>
      </c>
      <c r="AM83" s="13" t="n">
        <f aca="false">AM82*4/AM10</f>
        <v>0.053232032909592</v>
      </c>
      <c r="AN83" s="13" t="n">
        <f aca="false">AN82*4/AN10</f>
        <v>0.0587235817524066</v>
      </c>
      <c r="AO83" s="13" t="n">
        <f aca="false">AO82*4/AO10</f>
        <v>0.0563908632965016</v>
      </c>
      <c r="AP83" s="13" t="n">
        <f aca="false">AP82*4/AP10</f>
        <v>0.0543868490213781</v>
      </c>
      <c r="AQ83" s="13" t="n">
        <f aca="false">AQ82*4/AQ10</f>
        <v>0.0545710022046601</v>
      </c>
    </row>
    <row r="84" customFormat="false" ht="15" hidden="false" customHeight="true" outlineLevel="0" collapsed="false">
      <c r="A84" s="14" t="s">
        <v>184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customFormat="false" ht="15" hidden="false" customHeight="true" outlineLevel="0" collapsed="false"/>
    <row r="86" customFormat="false" ht="15" hidden="false" customHeight="true" outlineLevel="0" collapsed="false">
      <c r="A86" s="12" t="s">
        <v>214</v>
      </c>
    </row>
    <row r="87" customFormat="false" ht="15" hidden="false" customHeight="true" outlineLevel="0" collapsed="false">
      <c r="A87" s="3" t="s">
        <v>231</v>
      </c>
      <c r="B87" s="9" t="n">
        <f aca="false">'Quarterly Data'!B60/'Quarterly Data'!B71</f>
        <v>23.5925939297679</v>
      </c>
      <c r="C87" s="9" t="n">
        <f aca="false">'Quarterly Data'!C60/'Quarterly Data'!C71</f>
        <v>23.2136372911437</v>
      </c>
      <c r="D87" s="9" t="n">
        <f aca="false">'Quarterly Data'!D60/'Quarterly Data'!D71</f>
        <v>23.1785911838648</v>
      </c>
      <c r="E87" s="9" t="n">
        <f aca="false">'Quarterly Data'!E60/'Quarterly Data'!E71</f>
        <v>24.3721707389462</v>
      </c>
      <c r="F87" s="9" t="n">
        <f aca="false">'Quarterly Data'!F60/'Quarterly Data'!F71</f>
        <v>24.2329398199892</v>
      </c>
      <c r="G87" s="9" t="n">
        <f aca="false">'Quarterly Data'!G60/'Quarterly Data'!G71</f>
        <v>23.9389082177804</v>
      </c>
      <c r="H87" s="9" t="n">
        <f aca="false">'Quarterly Data'!H60/'Quarterly Data'!H71</f>
        <v>23.9586477049304</v>
      </c>
      <c r="I87" s="9" t="n">
        <f aca="false">'Quarterly Data'!I60/'Quarterly Data'!I71</f>
        <v>23.7172420931775</v>
      </c>
      <c r="J87" s="9" t="n">
        <f aca="false">'Quarterly Data'!J60/'Quarterly Data'!J71</f>
        <v>22.8481601343592</v>
      </c>
      <c r="K87" s="9" t="n">
        <f aca="false">'Quarterly Data'!K60/'Quarterly Data'!K71</f>
        <v>23.1676463624849</v>
      </c>
      <c r="L87" s="9" t="n">
        <f aca="false">'Quarterly Data'!L60/'Quarterly Data'!L71</f>
        <v>23.2769793731767</v>
      </c>
      <c r="M87" s="9" t="n">
        <f aca="false">'Quarterly Data'!M60/'Quarterly Data'!M71</f>
        <v>23.1874382089793</v>
      </c>
      <c r="N87" s="9" t="n">
        <f aca="false">'Quarterly Data'!N60/'Quarterly Data'!N71</f>
        <v>23.4791420425888</v>
      </c>
      <c r="O87" s="9" t="n">
        <f aca="false">'Quarterly Data'!O60/'Quarterly Data'!O71</f>
        <v>23.9659570184765</v>
      </c>
      <c r="P87" s="9" t="n">
        <f aca="false">'Quarterly Data'!P60/'Quarterly Data'!P71</f>
        <v>23.5169944459283</v>
      </c>
      <c r="Q87" s="9" t="n">
        <f aca="false">'Quarterly Data'!Q60/'Quarterly Data'!Q71</f>
        <v>23.6592582730731</v>
      </c>
      <c r="R87" s="9" t="n">
        <f aca="false">'Quarterly Data'!R60/'Quarterly Data'!R71</f>
        <v>22.6749735715527</v>
      </c>
      <c r="S87" s="9" t="n">
        <f aca="false">'Quarterly Data'!S60/'Quarterly Data'!S71</f>
        <v>22.1816731798135</v>
      </c>
      <c r="T87" s="9" t="n">
        <f aca="false">'Quarterly Data'!T60/'Quarterly Data'!T71</f>
        <v>22.2421141877739</v>
      </c>
      <c r="U87" s="9" t="n">
        <f aca="false">'Quarterly Data'!U60/'Quarterly Data'!U71</f>
        <v>21.2940047425008</v>
      </c>
      <c r="V87" s="9" t="n">
        <f aca="false">'Quarterly Data'!V60/'Quarterly Data'!V71</f>
        <v>21.2027500620061</v>
      </c>
      <c r="W87" s="9" t="n">
        <f aca="false">'Quarterly Data'!W60/'Quarterly Data'!W71</f>
        <v>21.639707996828</v>
      </c>
      <c r="X87" s="9" t="n">
        <f aca="false">'Quarterly Data'!X60/'Quarterly Data'!X71</f>
        <v>21.1644847175773</v>
      </c>
      <c r="Y87" s="9" t="n">
        <f aca="false">'Quarterly Data'!Y60/'Quarterly Data'!Y71</f>
        <v>21.5418111927393</v>
      </c>
      <c r="Z87" s="9" t="n">
        <f aca="false">'Quarterly Data'!Z60/'Quarterly Data'!Z71</f>
        <v>21.047928876012</v>
      </c>
      <c r="AA87" s="9" t="n">
        <f aca="false">'Quarterly Data'!AA60/'Quarterly Data'!AA71</f>
        <v>20.5763989087503</v>
      </c>
      <c r="AB87" s="9" t="n">
        <f aca="false">'Quarterly Data'!AB60/'Quarterly Data'!AB71</f>
        <v>19.3857008845322</v>
      </c>
      <c r="AC87" s="9" t="n">
        <f aca="false">'Quarterly Data'!AC60/'Quarterly Data'!AC71</f>
        <v>19.1424449604721</v>
      </c>
      <c r="AD87" s="9" t="n">
        <f aca="false">'Quarterly Data'!AD60/'Quarterly Data'!AD71</f>
        <v>18.8360618830593</v>
      </c>
      <c r="AE87" s="9" t="n">
        <f aca="false">'Quarterly Data'!AE60/'Quarterly Data'!AE71</f>
        <v>19.0968059216349</v>
      </c>
      <c r="AF87" s="9" t="n">
        <f aca="false">'Quarterly Data'!AF60/'Quarterly Data'!AF71</f>
        <v>19.2097855064436</v>
      </c>
      <c r="AG87" s="9" t="n">
        <f aca="false">'Quarterly Data'!AG60/'Quarterly Data'!AG71</f>
        <v>19.0609176475871</v>
      </c>
      <c r="AH87" s="9" t="n">
        <f aca="false">'Quarterly Data'!AH60/'Quarterly Data'!AH71</f>
        <v>18.6209405403706</v>
      </c>
      <c r="AI87" s="9" t="n">
        <f aca="false">'Quarterly Data'!AI60/'Quarterly Data'!AI71</f>
        <v>18.4891689780785</v>
      </c>
      <c r="AJ87" s="9" t="n">
        <f aca="false">'Quarterly Data'!AJ60/'Quarterly Data'!AJ71</f>
        <v>21.6132288444203</v>
      </c>
      <c r="AK87" s="9" t="n">
        <f aca="false">'Quarterly Data'!AK60/'Quarterly Data'!AK71</f>
        <v>21.013998251425</v>
      </c>
      <c r="AL87" s="9" t="n">
        <f aca="false">'Quarterly Data'!AL60/'Quarterly Data'!AL71</f>
        <v>20.1871272188712</v>
      </c>
      <c r="AM87" s="9" t="n">
        <f aca="false">'Quarterly Data'!AM60/'Quarterly Data'!AM71</f>
        <v>21.5657653075455</v>
      </c>
      <c r="AN87" s="9" t="n">
        <f aca="false">'Quarterly Data'!AN60/'Quarterly Data'!AN71</f>
        <v>21.8105695973635</v>
      </c>
      <c r="AO87" s="9" t="n">
        <f aca="false">'Quarterly Data'!AO60/'Quarterly Data'!AO71</f>
        <v>21.2798495397622</v>
      </c>
      <c r="AP87" s="9" t="n">
        <f aca="false">'Quarterly Data'!AP60/'Quarterly Data'!AP71</f>
        <v>21.8559000292506</v>
      </c>
      <c r="AQ87" s="9" t="n">
        <f aca="false">'Quarterly Data'!AQ60/'Quarterly Data'!AQ71</f>
        <v>21.6028818775869</v>
      </c>
    </row>
    <row r="88" customFormat="false" ht="15" hidden="false" customHeight="true" outlineLevel="0" collapsed="false">
      <c r="A88" s="3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</row>
    <row r="89" customFormat="false" ht="15" hidden="false" customHeight="true" outlineLevel="0" collapsed="false">
      <c r="A89" s="3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</row>
    <row r="91" customFormat="false" ht="15" hidden="false" customHeight="true" outlineLevel="0" collapsed="false">
      <c r="A91" s="12" t="s">
        <v>216</v>
      </c>
    </row>
    <row r="92" customFormat="false" ht="15" hidden="false" customHeight="true" outlineLevel="0" collapsed="false">
      <c r="A92" s="3" t="s">
        <v>232</v>
      </c>
      <c r="B92" s="9" t="n">
        <f aca="false">'Quarterly Data'!B77/'Quarterly Data'!B70</f>
        <v>8.48701651982707</v>
      </c>
      <c r="C92" s="9" t="n">
        <f aca="false">'Quarterly Data'!C77/'Quarterly Data'!C70</f>
        <v>0.499776527104322</v>
      </c>
      <c r="D92" s="9" t="n">
        <f aca="false">'Quarterly Data'!D77/'Quarterly Data'!D70</f>
        <v>3.47353830804826</v>
      </c>
      <c r="E92" s="9" t="n">
        <f aca="false">'Quarterly Data'!E77/'Quarterly Data'!E70</f>
        <v>0.497963028993785</v>
      </c>
      <c r="F92" s="9" t="n">
        <f aca="false">'Quarterly Data'!F77/'Quarterly Data'!F70</f>
        <v>0.500086058739707</v>
      </c>
      <c r="G92" s="9" t="n">
        <f aca="false">'Quarterly Data'!G77/'Quarterly Data'!G70</f>
        <v>0.492037971108891</v>
      </c>
      <c r="H92" s="9" t="n">
        <f aca="false">'Quarterly Data'!H77/'Quarterly Data'!H70</f>
        <v>0.49100361798856</v>
      </c>
      <c r="I92" s="9" t="n">
        <f aca="false">'Quarterly Data'!I77/'Quarterly Data'!I70</f>
        <v>0.489165254613967</v>
      </c>
      <c r="J92" s="9" t="n">
        <f aca="false">'Quarterly Data'!J77/'Quarterly Data'!J70</f>
        <v>0.523796520911537</v>
      </c>
      <c r="K92" s="9" t="n">
        <f aca="false">'Quarterly Data'!K77/'Quarterly Data'!K70</f>
        <v>0.523632194228442</v>
      </c>
      <c r="L92" s="9" t="n">
        <f aca="false">'Quarterly Data'!L77/'Quarterly Data'!L70</f>
        <v>0.522795766663211</v>
      </c>
      <c r="M92" s="9" t="n">
        <f aca="false">'Quarterly Data'!M77/'Quarterly Data'!M70</f>
        <v>0.52318201195266</v>
      </c>
      <c r="N92" s="9" t="n">
        <f aca="false">'Quarterly Data'!N77/'Quarterly Data'!N70</f>
        <v>0.550790772323579</v>
      </c>
      <c r="O92" s="9" t="n">
        <f aca="false">'Quarterly Data'!O77/'Quarterly Data'!O70</f>
        <v>0.550277439127829</v>
      </c>
      <c r="P92" s="9" t="n">
        <f aca="false">'Quarterly Data'!P77/'Quarterly Data'!P70</f>
        <v>0.548493085497716</v>
      </c>
      <c r="Q92" s="9" t="n">
        <f aca="false">'Quarterly Data'!Q77/'Quarterly Data'!Q70</f>
        <v>0.549695160278552</v>
      </c>
      <c r="R92" s="9" t="n">
        <f aca="false">'Quarterly Data'!R77/'Quarterly Data'!R70</f>
        <v>0.588287449363224</v>
      </c>
      <c r="S92" s="9" t="n">
        <f aca="false">'Quarterly Data'!S77/'Quarterly Data'!S70</f>
        <v>0.590889939870335</v>
      </c>
      <c r="T92" s="9" t="n">
        <f aca="false">'Quarterly Data'!T77/'Quarterly Data'!T70</f>
        <v>0.594800799012865</v>
      </c>
      <c r="U92" s="9" t="n">
        <f aca="false">'Quarterly Data'!U77/'Quarterly Data'!U70</f>
        <v>0.594400254686125</v>
      </c>
      <c r="V92" s="9" t="n">
        <f aca="false">'Quarterly Data'!V77/'Quarterly Data'!V70</f>
        <v>0.592746821755972</v>
      </c>
      <c r="W92" s="9" t="n">
        <f aca="false">'Quarterly Data'!W77/'Quarterly Data'!W70</f>
        <v>0.590729364300034</v>
      </c>
      <c r="X92" s="9" t="n">
        <f aca="false">'Quarterly Data'!X77/'Quarterly Data'!X70</f>
        <v>0.586337413079355</v>
      </c>
      <c r="Y92" s="9" t="n">
        <f aca="false">'Quarterly Data'!Y77/'Quarterly Data'!Y70</f>
        <v>0.583075812290817</v>
      </c>
      <c r="Z92" s="9" t="n">
        <f aca="false">'Quarterly Data'!Z77/'Quarterly Data'!Z70</f>
        <v>0.605833416220911</v>
      </c>
      <c r="AA92" s="9" t="n">
        <f aca="false">'Quarterly Data'!AA77/'Quarterly Data'!AA70</f>
        <v>0.606427381546783</v>
      </c>
      <c r="AB92" s="9" t="n">
        <f aca="false">'Quarterly Data'!AB77/'Quarterly Data'!AB70</f>
        <v>0.607387523399036</v>
      </c>
      <c r="AC92" s="9" t="n">
        <f aca="false">'Quarterly Data'!AC77/'Quarterly Data'!AC70</f>
        <v>0.610677596395563</v>
      </c>
      <c r="AD92" s="9" t="n">
        <f aca="false">'Quarterly Data'!AD77/'Quarterly Data'!AD70</f>
        <v>0.647750140943924</v>
      </c>
      <c r="AE92" s="9" t="n">
        <f aca="false">'Quarterly Data'!AE77/'Quarterly Data'!AE70</f>
        <v>0.644699276314506</v>
      </c>
      <c r="AF92" s="9" t="n">
        <f aca="false">'Quarterly Data'!AF77/'Quarterly Data'!AF70</f>
        <v>0.646292979008192</v>
      </c>
      <c r="AG92" s="9" t="n">
        <f aca="false">'Quarterly Data'!AG77/'Quarterly Data'!AG70</f>
        <v>0.648203421451925</v>
      </c>
      <c r="AH92" s="9" t="n">
        <f aca="false">'Quarterly Data'!AH77/'Quarterly Data'!AH70</f>
        <v>0.660970165996524</v>
      </c>
      <c r="AI92" s="9" t="n">
        <f aca="false">'Quarterly Data'!AI77/'Quarterly Data'!AI70</f>
        <v>0.661364780026608</v>
      </c>
      <c r="AJ92" s="9" t="n">
        <f aca="false">'Quarterly Data'!AJ77/'Quarterly Data'!AJ70</f>
        <v>0.661361795172995</v>
      </c>
      <c r="AK92" s="9" t="n">
        <f aca="false">'Quarterly Data'!AK77/'Quarterly Data'!AK70</f>
        <v>0.662436281560056</v>
      </c>
      <c r="AL92" s="9" t="n">
        <f aca="false">'Quarterly Data'!AL77/'Quarterly Data'!AL70</f>
        <v>0.678032027930729</v>
      </c>
      <c r="AM92" s="9" t="n">
        <f aca="false">'Quarterly Data'!AM77/'Quarterly Data'!AM70</f>
        <v>0.677983704138937</v>
      </c>
      <c r="AN92" s="9" t="n">
        <f aca="false">'Quarterly Data'!AN77/'Quarterly Data'!AN70</f>
        <v>0.680345239734851</v>
      </c>
      <c r="AO92" s="9" t="n">
        <f aca="false">'Quarterly Data'!AO77/'Quarterly Data'!AO70</f>
        <v>0.677906686552511</v>
      </c>
      <c r="AP92" s="9" t="n">
        <f aca="false">'Quarterly Data'!AP77/'Quarterly Data'!AP70</f>
        <v>0.68883435330867</v>
      </c>
      <c r="AQ92" s="9" t="n">
        <f aca="false">'Quarterly Data'!AQ77/'Quarterly Data'!AQ70</f>
        <v>0.689096849396153</v>
      </c>
    </row>
    <row r="93" customFormat="false" ht="15" hidden="false" customHeight="true" outlineLevel="0" collapsed="false">
      <c r="A93" s="3" t="s">
        <v>233</v>
      </c>
      <c r="B93" s="9" t="n">
        <f aca="false">'Quarterly Data'!B76</f>
        <v>0.50375</v>
      </c>
      <c r="C93" s="9" t="n">
        <f aca="false">'Quarterly Data'!C76</f>
        <v>0.50375</v>
      </c>
      <c r="D93" s="9" t="n">
        <f aca="false">'Quarterly Data'!D76</f>
        <v>0.50375</v>
      </c>
      <c r="E93" s="9" t="n">
        <f aca="false">'Quarterly Data'!E76</f>
        <v>0.50375</v>
      </c>
      <c r="F93" s="9" t="n">
        <f aca="false">'Quarterly Data'!F76</f>
        <v>0.50375</v>
      </c>
      <c r="G93" s="9" t="n">
        <f aca="false">'Quarterly Data'!G76</f>
        <v>0.50375</v>
      </c>
      <c r="H93" s="9" t="n">
        <f aca="false">'Quarterly Data'!H76</f>
        <v>0.50375</v>
      </c>
      <c r="I93" s="9" t="n">
        <f aca="false">'Quarterly Data'!I76</f>
        <v>0.50375</v>
      </c>
      <c r="J93" s="9" t="n">
        <f aca="false">'Quarterly Data'!J76</f>
        <v>0.54</v>
      </c>
      <c r="K93" s="9" t="n">
        <f aca="false">'Quarterly Data'!K76</f>
        <v>0.54</v>
      </c>
      <c r="L93" s="9" t="n">
        <f aca="false">'Quarterly Data'!L76</f>
        <v>0.54</v>
      </c>
      <c r="M93" s="9" t="n">
        <f aca="false">'Quarterly Data'!M76</f>
        <v>0.54</v>
      </c>
      <c r="N93" s="9" t="n">
        <f aca="false">'Quarterly Data'!N76</f>
        <v>0.5675</v>
      </c>
      <c r="O93" s="9" t="n">
        <f aca="false">'Quarterly Data'!O76</f>
        <v>0.5675</v>
      </c>
      <c r="P93" s="9" t="n">
        <f aca="false">'Quarterly Data'!P76</f>
        <v>0.5675</v>
      </c>
      <c r="Q93" s="9" t="n">
        <f aca="false">'Quarterly Data'!Q76</f>
        <v>0.5675</v>
      </c>
      <c r="R93" s="9" t="n">
        <f aca="false">'Quarterly Data'!R76</f>
        <v>0.6025</v>
      </c>
      <c r="S93" s="9" t="n">
        <f aca="false">'Quarterly Data'!S76</f>
        <v>0.6025</v>
      </c>
      <c r="T93" s="9" t="n">
        <f aca="false">'Quarterly Data'!T76</f>
        <v>0.6025</v>
      </c>
      <c r="U93" s="9" t="n">
        <f aca="false">'Quarterly Data'!U76</f>
        <v>0.6025</v>
      </c>
      <c r="V93" s="9" t="n">
        <f aca="false">'Quarterly Data'!V76</f>
        <v>0.6025</v>
      </c>
      <c r="W93" s="9" t="n">
        <f aca="false">'Quarterly Data'!W76</f>
        <v>0.6025</v>
      </c>
      <c r="X93" s="9" t="n">
        <f aca="false">'Quarterly Data'!X76</f>
        <v>0.6025</v>
      </c>
      <c r="Y93" s="9" t="n">
        <f aca="false">'Quarterly Data'!Y76</f>
        <v>0.6025</v>
      </c>
      <c r="Z93" s="9" t="n">
        <f aca="false">'Quarterly Data'!Z76</f>
        <v>0.625</v>
      </c>
      <c r="AA93" s="9" t="n">
        <f aca="false">'Quarterly Data'!AA76</f>
        <v>0.625</v>
      </c>
      <c r="AB93" s="9" t="n">
        <f aca="false">'Quarterly Data'!AB76</f>
        <v>0.625</v>
      </c>
      <c r="AC93" s="9" t="n">
        <f aca="false">'Quarterly Data'!AC76</f>
        <v>0.625</v>
      </c>
      <c r="AD93" s="9" t="n">
        <f aca="false">'Quarterly Data'!AD76</f>
        <v>0.6625</v>
      </c>
      <c r="AE93" s="9" t="n">
        <f aca="false">'Quarterly Data'!AE76</f>
        <v>0.6625</v>
      </c>
      <c r="AF93" s="9" t="n">
        <f aca="false">'Quarterly Data'!AF76</f>
        <v>0.6625</v>
      </c>
      <c r="AG93" s="9" t="n">
        <f aca="false">'Quarterly Data'!AG76</f>
        <v>0.6625</v>
      </c>
      <c r="AH93" s="9" t="n">
        <f aca="false">'Quarterly Data'!AH76</f>
        <v>0.675</v>
      </c>
      <c r="AI93" s="9" t="n">
        <f aca="false">'Quarterly Data'!AI76</f>
        <v>0.675</v>
      </c>
      <c r="AJ93" s="9" t="n">
        <f aca="false">'Quarterly Data'!AJ76</f>
        <v>0.675</v>
      </c>
      <c r="AK93" s="9" t="n">
        <f aca="false">'Quarterly Data'!AK76</f>
        <v>0.675</v>
      </c>
      <c r="AL93" s="9" t="n">
        <f aca="false">'Quarterly Data'!AL76</f>
        <v>0.6925</v>
      </c>
      <c r="AM93" s="9" t="n">
        <f aca="false">'Quarterly Data'!AM76</f>
        <v>0.6925</v>
      </c>
      <c r="AN93" s="9" t="n">
        <f aca="false">'Quarterly Data'!AN76</f>
        <v>0.6925</v>
      </c>
      <c r="AO93" s="9" t="n">
        <f aca="false">'Quarterly Data'!AO76</f>
        <v>0.6925</v>
      </c>
      <c r="AP93" s="9" t="n">
        <f aca="false">'Quarterly Data'!AP76</f>
        <v>0.7025</v>
      </c>
      <c r="AQ93" s="9" t="n">
        <f aca="false">'Quarterly Data'!AQ76</f>
        <v>0.7025</v>
      </c>
    </row>
    <row r="94" customFormat="false" ht="15" hidden="false" customHeight="true" outlineLevel="0" collapsed="false">
      <c r="A94" s="3" t="s">
        <v>218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</row>
    <row r="95" customFormat="false" ht="15" hidden="false" customHeight="true" outlineLevel="0" collapsed="false">
      <c r="A95" s="3" t="s">
        <v>234</v>
      </c>
      <c r="B95" s="13" t="n">
        <f aca="false">B93*4/B6</f>
        <v>0.0268559242969479</v>
      </c>
      <c r="C95" s="13" t="n">
        <f aca="false">C93*4/C6</f>
        <v>0.029253774680604</v>
      </c>
      <c r="D95" s="13" t="n">
        <f aca="false">D93*4/D6</f>
        <v>0.0313228664697653</v>
      </c>
      <c r="E95" s="13" t="n">
        <f aca="false">E93*4/E6</f>
        <v>0.031308266003729</v>
      </c>
      <c r="F95" s="13" t="n">
        <f aca="false">F93*4/F6</f>
        <v>0.0323850851816136</v>
      </c>
      <c r="G95" s="13" t="n">
        <f aca="false">G93*4/G6</f>
        <v>0.0306091447668236</v>
      </c>
      <c r="H95" s="13" t="n">
        <f aca="false">H93*4/H6</f>
        <v>0.0305627180342788</v>
      </c>
      <c r="I95" s="13" t="n">
        <f aca="false">I93*4/I6</f>
        <v>0.0315979300611573</v>
      </c>
      <c r="J95" s="13" t="n">
        <f aca="false">J93*4/J6</f>
        <v>0.0350535540408958</v>
      </c>
      <c r="K95" s="13" t="n">
        <f aca="false">K93*4/K6</f>
        <v>0.0339142722562412</v>
      </c>
      <c r="L95" s="13" t="n">
        <f aca="false">L93*4/L6</f>
        <v>0.0325988530033203</v>
      </c>
      <c r="M95" s="13" t="n">
        <f aca="false">M93*4/M6</f>
        <v>0.0327223148007878</v>
      </c>
      <c r="N95" s="13" t="n">
        <f aca="false">N93*4/N6</f>
        <v>0.0301380775358471</v>
      </c>
      <c r="O95" s="13" t="n">
        <f aca="false">O93*4/O6</f>
        <v>0.029899894625922</v>
      </c>
      <c r="P95" s="13" t="n">
        <f aca="false">P93*4/P6</f>
        <v>0.0263157894736842</v>
      </c>
      <c r="Q95" s="13" t="n">
        <f aca="false">Q93*4/Q6</f>
        <v>0.0280523974295601</v>
      </c>
      <c r="R95" s="13" t="n">
        <f aca="false">R93*4/R6</f>
        <v>0.0390536379841193</v>
      </c>
      <c r="S95" s="13" t="n">
        <f aca="false">S93*4/S6</f>
        <v>0.0409724583475009</v>
      </c>
      <c r="T95" s="13" t="n">
        <f aca="false">T93*4/T6</f>
        <v>0.046951100720826</v>
      </c>
      <c r="U95" s="13" t="n">
        <f aca="false">U93*4/U6</f>
        <v>0.0406545209176788</v>
      </c>
      <c r="V95" s="13" t="n">
        <f aca="false">V93*4/V6</f>
        <v>0.0336451207594583</v>
      </c>
      <c r="W95" s="13" t="n">
        <f aca="false">W93*4/W6</f>
        <v>0.0312987012987013</v>
      </c>
      <c r="X95" s="13" t="n">
        <f aca="false">X93*4/X6</f>
        <v>0.0297825012357884</v>
      </c>
      <c r="Y95" s="13" t="n">
        <f aca="false">Y93*4/Y6</f>
        <v>0.0266298342541437</v>
      </c>
      <c r="Z95" s="13" t="n">
        <f aca="false">Z93*4/Z6</f>
        <v>0.0278024911032028</v>
      </c>
      <c r="AA95" s="13" t="n">
        <f aca="false">AA93*4/AA6</f>
        <v>0.034616449736915</v>
      </c>
      <c r="AB95" s="13" t="n">
        <f aca="false">AB93*4/AB6</f>
        <v>0.0371913121094912</v>
      </c>
      <c r="AC95" s="13" t="n">
        <f aca="false">AC93*4/AC6</f>
        <v>0.0423728813559322</v>
      </c>
      <c r="AD95" s="13" t="n">
        <f aca="false">AD93*4/AD6</f>
        <v>0.0441666666666667</v>
      </c>
      <c r="AE95" s="13" t="n">
        <f aca="false">AE93*4/AE6</f>
        <v>0.0401697741397605</v>
      </c>
      <c r="AF95" s="13" t="n">
        <f aca="false">AF93*4/AF6</f>
        <v>0.0451371146312383</v>
      </c>
      <c r="AG95" s="13" t="n">
        <f aca="false">AG93*4/AG6</f>
        <v>0.0433289731850883</v>
      </c>
      <c r="AH95" s="13" t="n">
        <f aca="false">AH93*4/AH6</f>
        <v>0.0427824433528759</v>
      </c>
      <c r="AI95" s="13" t="n">
        <f aca="false">AI93*4/AI6</f>
        <v>0.0389385635996539</v>
      </c>
      <c r="AJ95" s="13" t="n">
        <f aca="false">AJ93*4/AJ6</f>
        <v>0.0362610797743755</v>
      </c>
      <c r="AK95" s="13" t="n">
        <f aca="false">AK93*4/AK6</f>
        <v>0.0376254180602007</v>
      </c>
      <c r="AL95" s="13" t="n">
        <f aca="false">AL93*4/AL6</f>
        <v>0.0386979603241129</v>
      </c>
      <c r="AM95" s="13" t="n">
        <f aca="false">AM93*4/AM6</f>
        <v>0.0410431174988887</v>
      </c>
      <c r="AN95" s="13" t="n">
        <f aca="false">AN93*4/AN6</f>
        <v>0.042793140738452</v>
      </c>
      <c r="AO95" s="13" t="n">
        <f aca="false">AO93*4/AO6</f>
        <v>0.0439403553299492</v>
      </c>
      <c r="AP95" s="13" t="n">
        <f aca="false">AP93*4/AP6</f>
        <v>0.0475063398140321</v>
      </c>
      <c r="AQ95" s="13" t="n">
        <f aca="false">AQ93*4/AQ6</f>
        <v>0.0413661121742971</v>
      </c>
    </row>
    <row r="96" customFormat="false" ht="15" hidden="false" customHeight="true" outlineLevel="0" collapsed="false">
      <c r="A96" s="14" t="s">
        <v>184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2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235</v>
      </c>
    </row>
    <row r="2" customFormat="false" ht="15" hidden="false" customHeight="true" outlineLevel="0" collapsed="false">
      <c r="A2" s="10" t="s">
        <v>236</v>
      </c>
    </row>
    <row r="3" customFormat="false" ht="15" hidden="false" customHeight="true" outlineLevel="0" collapsed="false">
      <c r="A3" s="3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customFormat="false" ht="15" hidden="false" customHeight="true" outlineLevel="0" collapsed="false">
      <c r="A4" s="12" t="s">
        <v>237</v>
      </c>
      <c r="B4" s="3"/>
      <c r="C4" s="3"/>
      <c r="D4" s="3"/>
      <c r="E4" s="3"/>
      <c r="F4" s="12" t="s">
        <v>238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customFormat="false" ht="15" hidden="false" customHeight="true" outlineLevel="0" collapsed="false">
      <c r="A5" s="3" t="s">
        <v>239</v>
      </c>
      <c r="B5" s="7" t="n">
        <f aca="false">(42-1)/4</f>
        <v>10.25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customFormat="false" ht="15" hidden="false" customHeight="true" outlineLevel="0" collapsed="false">
      <c r="A6" s="3" t="s">
        <v>86</v>
      </c>
      <c r="B6" s="17" t="s">
        <v>240</v>
      </c>
      <c r="C6" s="17" t="s">
        <v>241</v>
      </c>
      <c r="D6" s="9"/>
      <c r="E6" s="9"/>
      <c r="F6" s="9"/>
      <c r="G6" s="9"/>
      <c r="H6" s="18" t="s">
        <v>242</v>
      </c>
      <c r="I6" s="18" t="s">
        <v>158</v>
      </c>
      <c r="J6" s="18" t="s">
        <v>159</v>
      </c>
      <c r="K6" s="18" t="s">
        <v>160</v>
      </c>
      <c r="L6" s="18" t="s">
        <v>161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customFormat="false" ht="15" hidden="false" customHeight="true" outlineLevel="0" collapsed="false">
      <c r="A7" s="3" t="s">
        <v>243</v>
      </c>
      <c r="B7" s="19" t="n">
        <f aca="false">('Quarterly Data'!AQ45/'Quarterly Data'!B45)^(1/$B$5)-1</f>
        <v>0.0265668167046267</v>
      </c>
      <c r="C7" s="19" t="n">
        <f aca="false">(('Quarterly Data'!AQ45/'Quarterly Data'!AQ51)/('Quarterly Data'!B45/'Quarterly Data'!B51))^(1/$B$5)-1</f>
        <v>0.0261394270739397</v>
      </c>
      <c r="D7" s="9"/>
      <c r="E7" s="9"/>
      <c r="F7" s="17" t="s">
        <v>244</v>
      </c>
      <c r="G7" s="9"/>
      <c r="H7" s="19" t="n">
        <f aca="false">SUM('Quarterly Data'!AN45:AQ45)/'Quarterly Data'!AQ56</f>
        <v>0.0523853524660461</v>
      </c>
      <c r="I7" s="19" t="n">
        <f aca="false">'Quarterly Data'!AN45*4/'Quarterly Data'!AN56</f>
        <v>0.0547463684457296</v>
      </c>
      <c r="J7" s="19" t="n">
        <f aca="false">'Quarterly Data'!AO45*4/'Quarterly Data'!AO56</f>
        <v>0.0559643006848173</v>
      </c>
      <c r="K7" s="19" t="n">
        <f aca="false">'Quarterly Data'!AP45*4/'Quarterly Data'!AP56</f>
        <v>0.0608466750777252</v>
      </c>
      <c r="L7" s="19" t="n">
        <f aca="false">'Quarterly Data'!AQ45*4/'Quarterly Data'!AQ56</f>
        <v>0.0512555725505486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customFormat="false" ht="15" hidden="false" customHeight="true" outlineLevel="0" collapsed="false">
      <c r="A8" s="3" t="s">
        <v>245</v>
      </c>
      <c r="B8" s="19" t="n">
        <f aca="false">('Quarterly Data'!AQ35/'Quarterly Data'!B35)^(1/$B$5)-1</f>
        <v>0.0151136302717747</v>
      </c>
      <c r="C8" s="19" t="n">
        <f aca="false">(('Quarterly Data'!AQ35/'Quarterly Data'!AQ51)/('Quarterly Data'!B35/'Quarterly Data'!B51))^(1/$B$5)-1</f>
        <v>0.0146910089357959</v>
      </c>
      <c r="D8" s="9"/>
      <c r="E8" s="9"/>
      <c r="F8" s="17" t="s">
        <v>246</v>
      </c>
      <c r="G8" s="9"/>
      <c r="H8" s="19" t="n">
        <f aca="false">SUM('Quarterly Data'!AN26:AQ26)/'Quarterly Data'!AQ56</f>
        <v>0.0578794351770184</v>
      </c>
      <c r="I8" s="19" t="n">
        <f aca="false">'Quarterly Data'!AN26*4/'Quarterly Data'!AN56</f>
        <v>0.0649663135073042</v>
      </c>
      <c r="J8" s="19" t="n">
        <f aca="false">'Quarterly Data'!AO26*4/'Quarterly Data'!AO56</f>
        <v>0.0617605441338182</v>
      </c>
      <c r="K8" s="19" t="n">
        <f aca="false">'Quarterly Data'!AP26*4/'Quarterly Data'!AP56</f>
        <v>0.0600364121866169</v>
      </c>
      <c r="L8" s="19" t="n">
        <f aca="false">'Quarterly Data'!AQ26*4/'Quarterly Data'!AQ56</f>
        <v>0.0586251619647391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customFormat="false" ht="15" hidden="false" customHeight="true" outlineLevel="0" collapsed="false">
      <c r="A9" s="3" t="s">
        <v>247</v>
      </c>
      <c r="B9" s="19" t="n">
        <f aca="false">('Quarterly Data'!AQ30/'Quarterly Data'!B30)^(1/$B$5)-1</f>
        <v>-0.194519289289341</v>
      </c>
      <c r="C9" s="19" t="n">
        <f aca="false">(('Quarterly Data'!AQ30/'Quarterly Data'!AQ51)/('Quarterly Data'!B30/'Quarterly Data'!B51))^(1/$B$5)-1</f>
        <v>-0.194854634342263</v>
      </c>
      <c r="F9" s="3" t="s">
        <v>248</v>
      </c>
      <c r="H9" s="19" t="n">
        <f aca="false">SUM('Quarterly Data'!AN35:AQ35)/'Quarterly Data'!AQ63</f>
        <v>0.0535353405098309</v>
      </c>
      <c r="I9" s="19" t="n">
        <f aca="false">'Quarterly Data'!AN35*4/'Quarterly Data'!AN63</f>
        <v>0.058459203306974</v>
      </c>
      <c r="J9" s="19" t="n">
        <f aca="false">'Quarterly Data'!AO35*4/'Quarterly Data'!AO63</f>
        <v>0.0563034495646762</v>
      </c>
      <c r="K9" s="19" t="n">
        <f aca="false">'Quarterly Data'!AP35*4/'Quarterly Data'!AP63</f>
        <v>0.0542921458741987</v>
      </c>
      <c r="L9" s="19" t="n">
        <f aca="false">'Quarterly Data'!AQ35*4/'Quarterly Data'!AQ63</f>
        <v>0.0543470837000931</v>
      </c>
    </row>
    <row r="10" customFormat="false" ht="15" hidden="false" customHeight="true" outlineLevel="0" collapsed="false">
      <c r="A10" s="3" t="s">
        <v>249</v>
      </c>
      <c r="B10" s="19" t="n">
        <f aca="false">('Quarterly Data'!AQ26/'Quarterly Data'!B26)^(1/$B$5)-1</f>
        <v>0.0771691414664135</v>
      </c>
      <c r="C10" s="19" t="n">
        <f aca="false">(('Quarterly Data'!AQ26/'Quarterly Data'!AQ51)/('Quarterly Data'!B26/'Quarterly Data'!B51))^(1/$B$5)-1</f>
        <v>0.0767206846158048</v>
      </c>
      <c r="F10" s="3" t="s">
        <v>250</v>
      </c>
      <c r="H10" s="19" t="n">
        <f aca="false">SUM('Quarterly Data'!AN22:AQ22)/'Quarterly Data'!AQ63</f>
        <v>0.0607053750453571</v>
      </c>
      <c r="I10" s="19" t="n">
        <f aca="false">'Quarterly Data'!AN22*4/'Quarterly Data'!AN63</f>
        <v>0.0624113768037132</v>
      </c>
      <c r="J10" s="19" t="n">
        <f aca="false">'Quarterly Data'!AO22*4/'Quarterly Data'!AO63</f>
        <v>0.0647346711776696</v>
      </c>
      <c r="K10" s="19" t="n">
        <f aca="false">'Quarterly Data'!AP22*4/'Quarterly Data'!AP63</f>
        <v>0.0660649408974416</v>
      </c>
      <c r="L10" s="19" t="n">
        <f aca="false">'Quarterly Data'!AQ22*4/'Quarterly Data'!AQ63</f>
        <v>0.0605149704587439</v>
      </c>
    </row>
    <row r="11" customFormat="false" ht="15" hidden="false" customHeight="true" outlineLevel="0" collapsed="false">
      <c r="F11" s="14" t="s">
        <v>251</v>
      </c>
    </row>
    <row r="12" customFormat="false" ht="15" hidden="false" customHeight="true" outlineLevel="0" collapsed="false">
      <c r="A12" s="10" t="s">
        <v>252</v>
      </c>
    </row>
    <row r="13" customFormat="false" ht="15" hidden="false" customHeight="true" outlineLevel="0" collapsed="false">
      <c r="A13" s="12" t="s">
        <v>253</v>
      </c>
    </row>
    <row r="14" customFormat="false" ht="15" hidden="false" customHeight="true" outlineLevel="0" collapsed="false">
      <c r="B14" s="11" t="s">
        <v>254</v>
      </c>
      <c r="C14" s="11" t="s">
        <v>255</v>
      </c>
      <c r="D14" s="11" t="s">
        <v>256</v>
      </c>
      <c r="E14" s="11" t="s">
        <v>257</v>
      </c>
      <c r="F14" s="11" t="s">
        <v>258</v>
      </c>
      <c r="G14" s="11" t="s">
        <v>259</v>
      </c>
      <c r="H14" s="11" t="s">
        <v>260</v>
      </c>
      <c r="I14" s="11" t="s">
        <v>261</v>
      </c>
      <c r="J14" s="11" t="s">
        <v>262</v>
      </c>
      <c r="K14" s="11" t="s">
        <v>263</v>
      </c>
      <c r="L14" s="11" t="s">
        <v>264</v>
      </c>
    </row>
    <row r="15" customFormat="false" ht="15" hidden="false" customHeight="true" outlineLevel="0" collapsed="false">
      <c r="A15" s="3" t="s">
        <v>100</v>
      </c>
      <c r="B15" s="7" t="n">
        <f aca="false">SUM('Quarterly Data'!B22:E22)/AVERAGE('Quarterly Data'!B51:E51)</f>
        <v>4.44351312787815</v>
      </c>
      <c r="C15" s="7" t="n">
        <f aca="false">SUM('Quarterly Data'!F22:I22)/AVERAGE('Quarterly Data'!F51:I51)</f>
        <v>4.51962937175299</v>
      </c>
      <c r="D15" s="7" t="n">
        <f aca="false">SUM('Quarterly Data'!J22:M22)/AVERAGE('Quarterly Data'!J51:M51)</f>
        <v>4.66703374970107</v>
      </c>
      <c r="E15" s="7" t="n">
        <f aca="false">SUM('Quarterly Data'!N22:Q22)/AVERAGE('Quarterly Data'!N51:Q51)</f>
        <v>4.88622365449451</v>
      </c>
      <c r="F15" s="7" t="n">
        <f aca="false">SUM('Quarterly Data'!R22:U22)/AVERAGE('Quarterly Data'!R51:U51)</f>
        <v>4.53067144994075</v>
      </c>
      <c r="G15" s="7" t="n">
        <f aca="false">SUM('Quarterly Data'!V22:Y22)/AVERAGE('Quarterly Data'!V51:Y51)</f>
        <v>4.15784963694584</v>
      </c>
      <c r="H15" s="7" t="n">
        <f aca="false">SUM('Quarterly Data'!Z22:AC22)/AVERAGE('Quarterly Data'!Z51:AC51)</f>
        <v>4.78116129495886</v>
      </c>
      <c r="I15" s="7" t="n">
        <f aca="false">SUM('Quarterly Data'!AD22:AG22)/AVERAGE('Quarterly Data'!AD51:AG51)</f>
        <v>4.98027799428257</v>
      </c>
      <c r="J15" s="7" t="n">
        <f aca="false">SUM('Quarterly Data'!AH22:AK22)/AVERAGE('Quarterly Data'!AH51:AK51)</f>
        <v>5.16407859151398</v>
      </c>
      <c r="K15" s="7" t="n">
        <f aca="false">SUM('Quarterly Data'!AL22:AO22)/AVERAGE('Quarterly Data'!AL51:AO51)</f>
        <v>5.32210182982365</v>
      </c>
      <c r="L15" s="7" t="n">
        <f aca="false">SUM('Quarterly Data'!AP22:AQ22)*2/AVERAGE('Quarterly Data'!AP51:AQ51)</f>
        <v>5.37436052151795</v>
      </c>
    </row>
    <row r="16" customFormat="false" ht="15" hidden="false" customHeight="true" outlineLevel="0" collapsed="false">
      <c r="A16" s="3" t="s">
        <v>245</v>
      </c>
      <c r="B16" s="7" t="n">
        <f aca="false">SUM('Quarterly Data'!B35:E35)/AVERAGE('Quarterly Data'!B51:E51)</f>
        <v>4.28693767455371</v>
      </c>
      <c r="C16" s="7" t="n">
        <f aca="false">SUM('Quarterly Data'!F35:I35)/AVERAGE('Quarterly Data'!F51:I51)</f>
        <v>4.20545230571474</v>
      </c>
      <c r="D16" s="7" t="n">
        <f aca="false">SUM('Quarterly Data'!J35:M35)/AVERAGE('Quarterly Data'!J51:M51)</f>
        <v>4.28704937570905</v>
      </c>
      <c r="E16" s="7" t="n">
        <f aca="false">SUM('Quarterly Data'!N35:Q35)/AVERAGE('Quarterly Data'!N51:Q51)</f>
        <v>4.47150835096711</v>
      </c>
      <c r="F16" s="7" t="n">
        <f aca="false">SUM('Quarterly Data'!R35:U35)/AVERAGE('Quarterly Data'!R51:U51)</f>
        <v>4.21984497529577</v>
      </c>
      <c r="G16" s="7" t="n">
        <f aca="false">SUM('Quarterly Data'!V35:Y35)/AVERAGE('Quarterly Data'!V51:Y51)</f>
        <v>3.73152160607173</v>
      </c>
      <c r="H16" s="7" t="n">
        <f aca="false">SUM('Quarterly Data'!Z35:AC35)/AVERAGE('Quarterly Data'!Z51:AC51)</f>
        <v>4.31646622214694</v>
      </c>
      <c r="I16" s="7" t="n">
        <f aca="false">SUM('Quarterly Data'!AD35:AG35)/AVERAGE('Quarterly Data'!AD51:AG51)</f>
        <v>4.49815695634688</v>
      </c>
      <c r="J16" s="7" t="n">
        <f aca="false">SUM('Quarterly Data'!AH35:AK35)/AVERAGE('Quarterly Data'!AH51:AK51)</f>
        <v>4.54209364149722</v>
      </c>
      <c r="K16" s="7" t="n">
        <f aca="false">SUM('Quarterly Data'!AL35:AO35)/AVERAGE('Quarterly Data'!AL51:AO51)</f>
        <v>4.74898024886216</v>
      </c>
      <c r="L16" s="7" t="n">
        <f aca="false">SUM('Quarterly Data'!AP35:AQ35)*2/AVERAGE('Quarterly Data'!AP51:AQ51)</f>
        <v>4.62298143269188</v>
      </c>
    </row>
    <row r="17" customFormat="false" ht="15" hidden="false" customHeight="true" outlineLevel="0" collapsed="false">
      <c r="A17" s="3" t="s">
        <v>249</v>
      </c>
      <c r="B17" s="7" t="n">
        <f aca="false">SUM('Quarterly Data'!B26:E26)/AVERAGE('Quarterly Data'!B51:E51)</f>
        <v>2.94013703263439</v>
      </c>
      <c r="C17" s="7" t="n">
        <f aca="false">SUM('Quarterly Data'!F26:I26)/AVERAGE('Quarterly Data'!F51:I51)</f>
        <v>3.14797305329381</v>
      </c>
      <c r="D17" s="7" t="n">
        <f aca="false">SUM('Quarterly Data'!J26:M26)/AVERAGE('Quarterly Data'!J51:M51)</f>
        <v>3.14049397212732</v>
      </c>
      <c r="E17" s="7" t="n">
        <f aca="false">SUM('Quarterly Data'!N26:Q26)/AVERAGE('Quarterly Data'!N51:Q51)</f>
        <v>3.39360007247643</v>
      </c>
      <c r="F17" s="7" t="n">
        <f aca="false">SUM('Quarterly Data'!R26:U26)/AVERAGE('Quarterly Data'!R51:U51)</f>
        <v>3.20706871207755</v>
      </c>
      <c r="G17" s="7" t="n">
        <f aca="false">SUM('Quarterly Data'!V26:Y26)/AVERAGE('Quarterly Data'!V51:Y51)</f>
        <v>2.9653362197267</v>
      </c>
      <c r="H17" s="7" t="n">
        <f aca="false">SUM('Quarterly Data'!Z26:AC26)/AVERAGE('Quarterly Data'!Z51:AC51)</f>
        <v>3.52617328056586</v>
      </c>
      <c r="I17" s="7" t="n">
        <f aca="false">SUM('Quarterly Data'!AD26:AG26)/AVERAGE('Quarterly Data'!AD51:AG51)</f>
        <v>3.74433835532091</v>
      </c>
      <c r="J17" s="7" t="n">
        <f aca="false">SUM('Quarterly Data'!AH26:AK26)/AVERAGE('Quarterly Data'!AH51:AK51)</f>
        <v>3.76047447618024</v>
      </c>
      <c r="K17" s="7" t="n">
        <f aca="false">SUM('Quarterly Data'!AL26:AO26)/AVERAGE('Quarterly Data'!AL51:AO51)</f>
        <v>3.93903958740162</v>
      </c>
      <c r="L17" s="7" t="n">
        <f aca="false">SUM('Quarterly Data'!AP26:AQ26)*2/AVERAGE('Quarterly Data'!AP51:AQ51)</f>
        <v>3.76273170122733</v>
      </c>
    </row>
    <row r="18" customFormat="false" ht="15" hidden="false" customHeight="true" outlineLevel="0" collapsed="false">
      <c r="A18" s="3" t="s">
        <v>243</v>
      </c>
      <c r="B18" s="7" t="n">
        <f aca="false">SUM('Quarterly Data'!B45:E45)/AVERAGE('Quarterly Data'!B51:E51)</f>
        <v>2.63643042613839</v>
      </c>
      <c r="C18" s="7" t="n">
        <f aca="false">SUM('Quarterly Data'!F45:I45)/AVERAGE('Quarterly Data'!F51:I51)</f>
        <v>2.72219732962688</v>
      </c>
      <c r="D18" s="7" t="n">
        <f aca="false">SUM('Quarterly Data'!J45:M45)/AVERAGE('Quarterly Data'!J51:M51)</f>
        <v>2.8712287919949</v>
      </c>
      <c r="E18" s="7" t="n">
        <f aca="false">SUM('Quarterly Data'!N45:Q45)/AVERAGE('Quarterly Data'!N51:Q51)</f>
        <v>3.13128716843652</v>
      </c>
      <c r="F18" s="7" t="n">
        <f aca="false">SUM('Quarterly Data'!R45:U45)/AVERAGE('Quarterly Data'!R51:U51)</f>
        <v>2.9592105007544</v>
      </c>
      <c r="G18" s="7" t="n">
        <f aca="false">SUM('Quarterly Data'!V45:Y45)/AVERAGE('Quarterly Data'!V51:Y51)</f>
        <v>2.67816069737325</v>
      </c>
      <c r="H18" s="7" t="n">
        <f aca="false">SUM('Quarterly Data'!Z45:AC45)/AVERAGE('Quarterly Data'!Z51:AC51)</f>
        <v>3.08153035926023</v>
      </c>
      <c r="I18" s="7" t="n">
        <f aca="false">SUM('Quarterly Data'!AD45:AG45)/AVERAGE('Quarterly Data'!AD51:AG51)</f>
        <v>3.2222553994945</v>
      </c>
      <c r="J18" s="7" t="n">
        <f aca="false">SUM('Quarterly Data'!AH45:AK45)/AVERAGE('Quarterly Data'!AH51:AK51)</f>
        <v>3.46722496424286</v>
      </c>
      <c r="K18" s="7" t="n">
        <f aca="false">SUM('Quarterly Data'!AL45:AO45)/AVERAGE('Quarterly Data'!AL51:AO51)</f>
        <v>3.49354802991057</v>
      </c>
      <c r="L18" s="7" t="n">
        <f aca="false">SUM('Quarterly Data'!AP45:AQ45)*2/AVERAGE('Quarterly Data'!AP51:AQ51)</f>
        <v>3.53657933954584</v>
      </c>
    </row>
    <row r="19" customFormat="false" ht="15" hidden="false" customHeight="true" outlineLevel="0" collapsed="false">
      <c r="A19" s="3" t="s">
        <v>265</v>
      </c>
      <c r="B19" s="7" t="n">
        <f aca="false">SUM('Quarterly Data'!B48:E48)/AVERAGE('Quarterly Data'!B51:E51)</f>
        <v>2.908627246505</v>
      </c>
      <c r="C19" s="7" t="n">
        <f aca="false">SUM('Quarterly Data'!F48:I48)/AVERAGE('Quarterly Data'!F51:I51)</f>
        <v>3.30704065650265</v>
      </c>
      <c r="D19" s="7" t="n">
        <f aca="false">SUM('Quarterly Data'!J48:M48)/AVERAGE('Quarterly Data'!J51:M51)</f>
        <v>3.53519207674077</v>
      </c>
      <c r="E19" s="7" t="n">
        <f aca="false">SUM('Quarterly Data'!N48:Q48)/AVERAGE('Quarterly Data'!N51:Q51)</f>
        <v>3.77132133589589</v>
      </c>
      <c r="F19" s="7" t="n">
        <f aca="false">SUM('Quarterly Data'!R48:U48)/AVERAGE('Quarterly Data'!R51:U51)</f>
        <v>3.27801744513589</v>
      </c>
      <c r="G19" s="7" t="n">
        <f aca="false">SUM('Quarterly Data'!V48:Y48)/AVERAGE('Quarterly Data'!V51:Y51)</f>
        <v>3.24766672465225</v>
      </c>
      <c r="H19" s="7" t="n">
        <f aca="false">SUM('Quarterly Data'!Z48:AC48)/AVERAGE('Quarterly Data'!Z51:AC51)</f>
        <v>3.73364747429639</v>
      </c>
      <c r="I19" s="7" t="n">
        <f aca="false">SUM('Quarterly Data'!AD48:AG48)/AVERAGE('Quarterly Data'!AD51:AG51)</f>
        <v>3.9202270604205</v>
      </c>
      <c r="J19" s="7" t="n">
        <f aca="false">SUM('Quarterly Data'!AH48:AK48)/AVERAGE('Quarterly Data'!AH51:AK51)</f>
        <v>4.02631060483943</v>
      </c>
      <c r="K19" s="7" t="n">
        <f aca="false">SUM('Quarterly Data'!AL48:AO48)/AVERAGE('Quarterly Data'!AL51:AO51)</f>
        <v>4.22112774587155</v>
      </c>
      <c r="L19" s="7" t="n">
        <f aca="false">SUM('Quarterly Data'!AP48:AQ48)*2/AVERAGE('Quarterly Data'!AP51:AQ51)</f>
        <v>3.65363218576151</v>
      </c>
    </row>
    <row r="21" customFormat="false" ht="15" hidden="false" customHeight="true" outlineLevel="0" collapsed="false">
      <c r="A21" s="12" t="s">
        <v>266</v>
      </c>
    </row>
    <row r="22" customFormat="false" ht="15" hidden="false" customHeight="true" outlineLevel="0" collapsed="false">
      <c r="B22" s="11" t="s">
        <v>254</v>
      </c>
      <c r="C22" s="11" t="s">
        <v>255</v>
      </c>
      <c r="D22" s="11" t="s">
        <v>256</v>
      </c>
      <c r="E22" s="11" t="s">
        <v>257</v>
      </c>
      <c r="F22" s="11" t="s">
        <v>258</v>
      </c>
      <c r="G22" s="11" t="s">
        <v>259</v>
      </c>
      <c r="H22" s="11" t="s">
        <v>260</v>
      </c>
      <c r="I22" s="11" t="s">
        <v>261</v>
      </c>
      <c r="J22" s="11" t="s">
        <v>262</v>
      </c>
      <c r="K22" s="11" t="s">
        <v>263</v>
      </c>
      <c r="L22" s="11" t="s">
        <v>264</v>
      </c>
    </row>
    <row r="23" customFormat="false" ht="15" hidden="false" customHeight="true" outlineLevel="0" collapsed="false">
      <c r="A23" s="3" t="s">
        <v>100</v>
      </c>
      <c r="C23" s="19" t="n">
        <f aca="false">C15/B15-1</f>
        <v>0.0171297443451415</v>
      </c>
      <c r="D23" s="19" t="n">
        <f aca="false">D15/C15-1</f>
        <v>0.0326142623263173</v>
      </c>
      <c r="E23" s="19" t="n">
        <f aca="false">E15/D15-1</f>
        <v>0.0469655709705297</v>
      </c>
      <c r="F23" s="19" t="n">
        <f aca="false">F15/E15-1</f>
        <v>-0.072766256662589</v>
      </c>
      <c r="G23" s="19" t="n">
        <f aca="false">G15/F15-1</f>
        <v>-0.0822884239376459</v>
      </c>
      <c r="H23" s="19" t="n">
        <f aca="false">H15/G15-1</f>
        <v>0.14991202482995</v>
      </c>
      <c r="I23" s="19" t="n">
        <f aca="false">I15/H15-1</f>
        <v>0.0416460953813989</v>
      </c>
      <c r="J23" s="19" t="n">
        <f aca="false">J15/I15-1</f>
        <v>0.0369056902932761</v>
      </c>
      <c r="K23" s="19" t="n">
        <f aca="false">K15/J15-1</f>
        <v>0.0306004712184951</v>
      </c>
      <c r="L23" s="19" t="n">
        <f aca="false">L15/K15-1</f>
        <v>0.00981918297794571</v>
      </c>
    </row>
    <row r="24" customFormat="false" ht="15" hidden="false" customHeight="true" outlineLevel="0" collapsed="false">
      <c r="A24" s="3" t="s">
        <v>245</v>
      </c>
      <c r="C24" s="19" t="n">
        <f aca="false">C16/B16-1</f>
        <v>-0.0190078268043509</v>
      </c>
      <c r="D24" s="19" t="n">
        <f aca="false">D16/C16-1</f>
        <v>0.0194026858617384</v>
      </c>
      <c r="E24" s="19" t="n">
        <f aca="false">E16/D16-1</f>
        <v>0.0430270237388035</v>
      </c>
      <c r="F24" s="19" t="n">
        <f aca="false">F16/E16-1</f>
        <v>-0.0562815399007152</v>
      </c>
      <c r="G24" s="19" t="n">
        <f aca="false">G16/F16-1</f>
        <v>-0.115720689286651</v>
      </c>
      <c r="H24" s="19" t="n">
        <f aca="false">H16/G16-1</f>
        <v>0.156757665592345</v>
      </c>
      <c r="I24" s="19" t="n">
        <f aca="false">I16/H16-1</f>
        <v>0.0420924721402247</v>
      </c>
      <c r="J24" s="19" t="n">
        <f aca="false">J16/I16-1</f>
        <v>0.00976770832514995</v>
      </c>
      <c r="K24" s="19" t="n">
        <f aca="false">K16/J16-1</f>
        <v>0.0455487323015085</v>
      </c>
      <c r="L24" s="19" t="n">
        <f aca="false">L16/K16-1</f>
        <v>-0.0265317625190096</v>
      </c>
    </row>
    <row r="25" customFormat="false" ht="15" hidden="false" customHeight="true" outlineLevel="0" collapsed="false">
      <c r="A25" s="3" t="s">
        <v>249</v>
      </c>
      <c r="C25" s="19" t="n">
        <f aca="false">C17/B17-1</f>
        <v>0.0706892292272521</v>
      </c>
      <c r="D25" s="19" t="n">
        <f aca="false">D17/C17-1</f>
        <v>-0.00237584027559168</v>
      </c>
      <c r="E25" s="19" t="n">
        <f aca="false">E17/D17-1</f>
        <v>0.0805943595483671</v>
      </c>
      <c r="F25" s="19" t="n">
        <f aca="false">F17/E17-1</f>
        <v>-0.0549656283637333</v>
      </c>
      <c r="G25" s="19" t="n">
        <f aca="false">G17/F17-1</f>
        <v>-0.0753749027704059</v>
      </c>
      <c r="H25" s="19" t="n">
        <f aca="false">H17/G17-1</f>
        <v>0.18913101897459</v>
      </c>
      <c r="I25" s="19" t="n">
        <f aca="false">I17/H17-1</f>
        <v>0.061870208125461</v>
      </c>
      <c r="J25" s="19" t="n">
        <f aca="false">J17/I17-1</f>
        <v>0.00430947188210107</v>
      </c>
      <c r="K25" s="19" t="n">
        <f aca="false">K17/J17-1</f>
        <v>0.0474847289490861</v>
      </c>
      <c r="L25" s="19" t="n">
        <f aca="false">L17/K17-1</f>
        <v>-0.0447591049194274</v>
      </c>
    </row>
    <row r="26" customFormat="false" ht="15" hidden="false" customHeight="true" outlineLevel="0" collapsed="false">
      <c r="A26" s="3" t="s">
        <v>243</v>
      </c>
      <c r="C26" s="19" t="n">
        <f aca="false">C18/B18-1</f>
        <v>0.0325314495835611</v>
      </c>
      <c r="D26" s="19" t="n">
        <f aca="false">D18/C18-1</f>
        <v>0.054746752098404</v>
      </c>
      <c r="E26" s="19" t="n">
        <f aca="false">E18/D18-1</f>
        <v>0.0905738954578166</v>
      </c>
      <c r="F26" s="19" t="n">
        <f aca="false">F18/E18-1</f>
        <v>-0.0549539720970509</v>
      </c>
      <c r="G26" s="19" t="n">
        <f aca="false">G18/F18-1</f>
        <v>-0.0949745897797739</v>
      </c>
      <c r="H26" s="19" t="n">
        <f aca="false">H18/G18-1</f>
        <v>0.150614435602241</v>
      </c>
      <c r="I26" s="19" t="n">
        <f aca="false">I18/H18-1</f>
        <v>0.0456672574428414</v>
      </c>
      <c r="J26" s="19" t="n">
        <f aca="false">J18/I18-1</f>
        <v>0.076024254559955</v>
      </c>
      <c r="K26" s="19" t="n">
        <f aca="false">K18/J18-1</f>
        <v>0.00759196935277551</v>
      </c>
      <c r="L26" s="19" t="n">
        <f aca="false">L18/K18-1</f>
        <v>0.0123173659748936</v>
      </c>
    </row>
    <row r="27" customFormat="false" ht="15" hidden="false" customHeight="true" outlineLevel="0" collapsed="false">
      <c r="A27" s="3" t="s">
        <v>265</v>
      </c>
      <c r="C27" s="19" t="n">
        <f aca="false">C19/B19-1</f>
        <v>0.136976441541755</v>
      </c>
      <c r="D27" s="19" t="n">
        <f aca="false">D19/C19-1</f>
        <v>0.0689896024681482</v>
      </c>
      <c r="E27" s="19" t="n">
        <f aca="false">E19/D19-1</f>
        <v>0.0667938980483396</v>
      </c>
      <c r="F27" s="19" t="n">
        <f aca="false">F19/E19-1</f>
        <v>-0.130803993301944</v>
      </c>
      <c r="G27" s="19" t="n">
        <f aca="false">G19/F19-1</f>
        <v>-0.00925886484487082</v>
      </c>
      <c r="H27" s="19" t="n">
        <f aca="false">H19/G19-1</f>
        <v>0.149639969506471</v>
      </c>
      <c r="I27" s="19" t="n">
        <f aca="false">I19/H19-1</f>
        <v>0.0499724699261468</v>
      </c>
      <c r="J27" s="19" t="n">
        <f aca="false">J19/I19-1</f>
        <v>0.0270605612338053</v>
      </c>
      <c r="K27" s="19" t="n">
        <f aca="false">K19/J19-1</f>
        <v>0.0483860189022576</v>
      </c>
      <c r="L27" s="19" t="n">
        <f aca="false">L19/K19-1</f>
        <v>-0.134441692901874</v>
      </c>
    </row>
    <row r="82" customFormat="false" ht="15" hidden="false" customHeight="true" outlineLevel="0" collapsed="false">
      <c r="Z82" s="3" t="s">
        <v>267</v>
      </c>
    </row>
    <row r="84" customFormat="false" ht="15" hidden="false" customHeight="true" outlineLevel="0" collapsed="false">
      <c r="Y84" s="20"/>
      <c r="Z84" s="4" t="s">
        <v>268</v>
      </c>
    </row>
    <row r="85" customFormat="false" ht="15" hidden="false" customHeight="true" outlineLevel="0" collapsed="false">
      <c r="Y85" s="21"/>
      <c r="Z85" s="4" t="s">
        <v>269</v>
      </c>
    </row>
    <row r="86" customFormat="false" ht="15" hidden="false" customHeight="true" outlineLevel="0" collapsed="false">
      <c r="Y86" s="22"/>
      <c r="Z86" s="4" t="s">
        <v>270</v>
      </c>
    </row>
    <row r="87" customFormat="false" ht="15" hidden="false" customHeight="true" outlineLevel="0" collapsed="false">
      <c r="Y87" s="23"/>
      <c r="Z87" s="4" t="s">
        <v>271</v>
      </c>
    </row>
    <row r="88" customFormat="false" ht="15" hidden="false" customHeight="true" outlineLevel="0" collapsed="false">
      <c r="Y88" s="24"/>
      <c r="Z88" s="4" t="s">
        <v>272</v>
      </c>
    </row>
    <row r="288" customFormat="false" ht="15" hidden="false" customHeight="true" outlineLevel="0" collapsed="false">
      <c r="A288" s="3" t="s">
        <v>273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2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274</v>
      </c>
    </row>
    <row r="2" customFormat="false" ht="15" hidden="false" customHeight="true" outlineLevel="0" collapsed="false">
      <c r="A2" s="10" t="s">
        <v>275</v>
      </c>
    </row>
    <row r="3" customFormat="false" ht="15" hidden="false" customHeight="true" outlineLevel="0" collapsed="false">
      <c r="A3" s="3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customFormat="false" ht="15" hidden="false" customHeight="true" outlineLevel="0" collapsed="false">
      <c r="A4" s="12" t="s">
        <v>276</v>
      </c>
      <c r="B4" s="3"/>
      <c r="C4" s="3"/>
      <c r="D4" s="3"/>
      <c r="E4" s="3"/>
      <c r="F4" s="12" t="s">
        <v>277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customFormat="false" ht="15" hidden="false" customHeight="true" outlineLevel="0" collapsed="false">
      <c r="A5" s="3" t="s">
        <v>239</v>
      </c>
      <c r="B5" s="7" t="n">
        <f aca="false">(42-1)/4</f>
        <v>10.25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customFormat="false" ht="15" hidden="false" customHeight="true" outlineLevel="0" collapsed="false">
      <c r="A6" s="3" t="s">
        <v>86</v>
      </c>
      <c r="B6" s="17" t="s">
        <v>240</v>
      </c>
      <c r="C6" s="17" t="s">
        <v>278</v>
      </c>
      <c r="D6" s="9"/>
      <c r="E6" s="9"/>
      <c r="F6" s="9"/>
      <c r="G6" s="9"/>
      <c r="H6" s="18" t="s">
        <v>242</v>
      </c>
      <c r="I6" s="18" t="s">
        <v>158</v>
      </c>
      <c r="J6" s="18" t="s">
        <v>159</v>
      </c>
      <c r="K6" s="18" t="s">
        <v>160</v>
      </c>
      <c r="L6" s="18" t="s">
        <v>161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customFormat="false" ht="15" hidden="false" customHeight="true" outlineLevel="0" collapsed="false">
      <c r="A7" s="3" t="s">
        <v>100</v>
      </c>
      <c r="B7" s="19" t="n">
        <f aca="false">('Quarterly Data'!AQ22/'Quarterly Data'!B22)^(1/$B$5)-1</f>
        <v>0.0194627820954065</v>
      </c>
      <c r="C7" s="19" t="n">
        <f aca="false">(('Quarterly Data'!AQ22/'Quarterly Data'!AQ70)/('Quarterly Data'!B22/'Quarterly Data'!B70))^(1/$B$5)-1</f>
        <v>0.0151413388735546</v>
      </c>
      <c r="D7" s="9"/>
      <c r="E7" s="9"/>
      <c r="F7" s="17" t="s">
        <v>279</v>
      </c>
      <c r="G7" s="9"/>
      <c r="H7" s="19" t="n">
        <f aca="false">SUM('Quarterly Data'!AN45:AQ45)/'Quarterly Data'!AQ72</f>
        <v>0.0526205335735301</v>
      </c>
      <c r="I7" s="19" t="n">
        <f aca="false">'Quarterly Data'!AN45*4/'Quarterly Data'!AN72</f>
        <v>0.0552277660034567</v>
      </c>
      <c r="J7" s="19" t="n">
        <f aca="false">'Quarterly Data'!AO45*4/'Quarterly Data'!AO72</f>
        <v>0.0563962065342532</v>
      </c>
      <c r="K7" s="19" t="n">
        <f aca="false">'Quarterly Data'!AP45*4/'Quarterly Data'!AP72</f>
        <v>0.0612345806280321</v>
      </c>
      <c r="L7" s="19" t="n">
        <f aca="false">'Quarterly Data'!AQ45*4/'Quarterly Data'!AQ72</f>
        <v>0.0514856815743445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customFormat="false" ht="15" hidden="false" customHeight="true" outlineLevel="0" collapsed="false">
      <c r="A8" s="3" t="s">
        <v>245</v>
      </c>
      <c r="B8" s="19" t="n">
        <f aca="false">('Quarterly Data'!AQ35/'Quarterly Data'!B35)^(1/$B$5)-1</f>
        <v>0.0151136302717747</v>
      </c>
      <c r="C8" s="19" t="n">
        <f aca="false">(('Quarterly Data'!AQ35/'Quarterly Data'!AQ70)/('Quarterly Data'!B35/'Quarterly Data'!B70))^(1/$B$5)-1</f>
        <v>0.01081062285062</v>
      </c>
      <c r="D8" s="9"/>
      <c r="E8" s="9"/>
      <c r="F8" s="17" t="s">
        <v>280</v>
      </c>
      <c r="G8" s="9"/>
      <c r="H8" s="19" t="n">
        <f aca="false">SUM('Quarterly Data'!AN26:AQ26)/'Quarterly Data'!AQ72</f>
        <v>0.0581392816612871</v>
      </c>
      <c r="I8" s="19" t="n">
        <f aca="false">'Quarterly Data'!AN26*4/'Quarterly Data'!AN72</f>
        <v>0.065537577420233</v>
      </c>
      <c r="J8" s="19" t="n">
        <f aca="false">'Quarterly Data'!AO26*4/'Quarterly Data'!AO72</f>
        <v>0.0622371826328136</v>
      </c>
      <c r="K8" s="19" t="n">
        <f aca="false">'Quarterly Data'!AP26*4/'Quarterly Data'!AP72</f>
        <v>0.0604191522045054</v>
      </c>
      <c r="L8" s="19" t="n">
        <f aca="false">'Quarterly Data'!AQ26*4/'Quarterly Data'!AQ72</f>
        <v>0.0588883563476772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customFormat="false" ht="15" hidden="false" customHeight="true" outlineLevel="0" collapsed="false">
      <c r="A9" s="3" t="s">
        <v>249</v>
      </c>
      <c r="B9" s="19" t="n">
        <f aca="false">('Quarterly Data'!AQ26/'Quarterly Data'!B26)^(1/$B$5)-1</f>
        <v>0.0771691414664135</v>
      </c>
      <c r="C9" s="19" t="n">
        <f aca="false">(('Quarterly Data'!AQ26/'Quarterly Data'!AQ70)/('Quarterly Data'!B26/'Quarterly Data'!B70))^(1/$B$5)-1</f>
        <v>0.0726030843558141</v>
      </c>
      <c r="F9" s="3" t="s">
        <v>281</v>
      </c>
      <c r="H9" s="19" t="n">
        <f aca="false">SUM('Quarterly Data'!AN35:AQ35)/'Quarterly Data'!AQ73</f>
        <v>0.0537176018866999</v>
      </c>
      <c r="I9" s="19" t="n">
        <f aca="false">'Quarterly Data'!AN35*4/'Quarterly Data'!AN73</f>
        <v>0.0588434983551793</v>
      </c>
      <c r="J9" s="19" t="n">
        <f aca="false">'Quarterly Data'!AO35*4/'Quarterly Data'!AO73</f>
        <v>0.0566281399675399</v>
      </c>
      <c r="K9" s="19" t="n">
        <f aca="false">'Quarterly Data'!AP35*4/'Quarterly Data'!AP73</f>
        <v>0.0545447400164893</v>
      </c>
      <c r="L9" s="19" t="n">
        <f aca="false">'Quarterly Data'!AQ35*4/'Quarterly Data'!AQ73</f>
        <v>0.0545321086613554</v>
      </c>
    </row>
    <row r="10" customFormat="false" ht="15" hidden="false" customHeight="true" outlineLevel="0" collapsed="false">
      <c r="A10" s="3" t="s">
        <v>243</v>
      </c>
      <c r="B10" s="19" t="n">
        <f aca="false">('Quarterly Data'!AQ45/'Quarterly Data'!B45)^(1/$B$5)-1</f>
        <v>0.0265668167046267</v>
      </c>
      <c r="C10" s="19" t="n">
        <f aca="false">(('Quarterly Data'!AQ45/'Quarterly Data'!AQ70)/('Quarterly Data'!B45/'Quarterly Data'!B70))^(1/$B$5)-1</f>
        <v>0.0222152598947665</v>
      </c>
      <c r="F10" s="3" t="s">
        <v>282</v>
      </c>
      <c r="H10" s="19" t="n">
        <f aca="false">SUM('Quarterly Data'!AN22:AQ22)/'Quarterly Data'!AQ73</f>
        <v>0.0609120468463347</v>
      </c>
      <c r="I10" s="19" t="n">
        <f aca="false">'Quarterly Data'!AN22*4/'Quarterly Data'!AN73</f>
        <v>0.0628216523754038</v>
      </c>
      <c r="J10" s="19" t="n">
        <f aca="false">'Quarterly Data'!AO22*4/'Quarterly Data'!AO73</f>
        <v>0.0651079826999021</v>
      </c>
      <c r="K10" s="19" t="n">
        <f aca="false">'Quarterly Data'!AP22*4/'Quarterly Data'!AP73</f>
        <v>0.066372307954182</v>
      </c>
      <c r="L10" s="19" t="n">
        <f aca="false">'Quarterly Data'!AQ22*4/'Quarterly Data'!AQ73</f>
        <v>0.0607209940262036</v>
      </c>
    </row>
    <row r="11" customFormat="false" ht="15" hidden="false" customHeight="true" outlineLevel="0" collapsed="false">
      <c r="F11" s="14" t="s">
        <v>251</v>
      </c>
    </row>
    <row r="12" customFormat="false" ht="15" hidden="false" customHeight="true" outlineLevel="0" collapsed="false">
      <c r="A12" s="10" t="s">
        <v>252</v>
      </c>
    </row>
    <row r="13" customFormat="false" ht="15" hidden="false" customHeight="true" outlineLevel="0" collapsed="false">
      <c r="A13" s="12" t="s">
        <v>283</v>
      </c>
    </row>
    <row r="14" customFormat="false" ht="15" hidden="false" customHeight="true" outlineLevel="0" collapsed="false">
      <c r="B14" s="11" t="s">
        <v>254</v>
      </c>
      <c r="C14" s="11" t="s">
        <v>255</v>
      </c>
      <c r="D14" s="11" t="s">
        <v>256</v>
      </c>
      <c r="E14" s="11" t="s">
        <v>257</v>
      </c>
      <c r="F14" s="11" t="s">
        <v>258</v>
      </c>
      <c r="G14" s="11" t="s">
        <v>259</v>
      </c>
      <c r="H14" s="11" t="s">
        <v>260</v>
      </c>
      <c r="I14" s="11" t="s">
        <v>261</v>
      </c>
      <c r="J14" s="11" t="s">
        <v>262</v>
      </c>
      <c r="K14" s="11" t="s">
        <v>263</v>
      </c>
      <c r="L14" s="11" t="s">
        <v>264</v>
      </c>
    </row>
    <row r="15" customFormat="false" ht="15" hidden="false" customHeight="true" outlineLevel="0" collapsed="false">
      <c r="A15" s="3" t="s">
        <v>100</v>
      </c>
      <c r="B15" s="7" t="n">
        <f aca="false">SUM('Quarterly Data'!B22:E22)/AVERAGE('Quarterly Data'!B70:E70)</f>
        <v>4.61046522746605</v>
      </c>
      <c r="C15" s="7" t="n">
        <f aca="false">SUM('Quarterly Data'!F22:I22)/AVERAGE('Quarterly Data'!F70:I70)</f>
        <v>4.60745552835395</v>
      </c>
      <c r="D15" s="7" t="n">
        <f aca="false">SUM('Quarterly Data'!J22:M22)/AVERAGE('Quarterly Data'!J70:M70)</f>
        <v>4.70767605945279</v>
      </c>
      <c r="E15" s="7" t="n">
        <f aca="false">SUM('Quarterly Data'!N22:Q22)/AVERAGE('Quarterly Data'!N70:Q70)</f>
        <v>4.92732028953516</v>
      </c>
      <c r="F15" s="7" t="n">
        <f aca="false">SUM('Quarterly Data'!R22:U22)/AVERAGE('Quarterly Data'!R70:U70)</f>
        <v>4.61654580364985</v>
      </c>
      <c r="G15" s="7" t="n">
        <f aca="false">SUM('Quarterly Data'!V22:Y22)/AVERAGE('Quarterly Data'!V70:Y70)</f>
        <v>4.20632943897813</v>
      </c>
      <c r="H15" s="7" t="n">
        <f aca="false">SUM('Quarterly Data'!Z22:AC22)/AVERAGE('Quarterly Data'!Z70:AC70)</f>
        <v>4.80597038368095</v>
      </c>
      <c r="I15" s="7" t="n">
        <f aca="false">SUM('Quarterly Data'!AD22:AG22)/AVERAGE('Quarterly Data'!AD70:AG70)</f>
        <v>5.01288834650187</v>
      </c>
      <c r="J15" s="7" t="n">
        <f aca="false">SUM('Quarterly Data'!AH22:AK22)/AVERAGE('Quarterly Data'!AH70:AK70)</f>
        <v>5.21586685136425</v>
      </c>
      <c r="K15" s="7" t="n">
        <f aca="false">SUM('Quarterly Data'!AL22:AO22)/AVERAGE('Quarterly Data'!AL70:AO70)</f>
        <v>5.36540359872694</v>
      </c>
      <c r="L15" s="7" t="n">
        <f aca="false">SUM('Quarterly Data'!AP22:AQ22)*2/AVERAGE('Quarterly Data'!AP70:AQ70)</f>
        <v>5.40351797755783</v>
      </c>
    </row>
    <row r="16" customFormat="false" ht="15" hidden="false" customHeight="true" outlineLevel="0" collapsed="false">
      <c r="A16" s="3" t="s">
        <v>245</v>
      </c>
      <c r="B16" s="7" t="n">
        <f aca="false">SUM('Quarterly Data'!B35:E35)/AVERAGE('Quarterly Data'!B70:E70)</f>
        <v>4.44800690625663</v>
      </c>
      <c r="C16" s="7" t="n">
        <f aca="false">SUM('Quarterly Data'!F35:I35)/AVERAGE('Quarterly Data'!F70:I70)</f>
        <v>4.28717332361236</v>
      </c>
      <c r="D16" s="7" t="n">
        <f aca="false">SUM('Quarterly Data'!J35:M35)/AVERAGE('Quarterly Data'!J70:M70)</f>
        <v>4.32438263661801</v>
      </c>
      <c r="E16" s="7" t="n">
        <f aca="false">SUM('Quarterly Data'!N35:Q35)/AVERAGE('Quarterly Data'!N70:Q70)</f>
        <v>4.50911693374491</v>
      </c>
      <c r="F16" s="7" t="n">
        <f aca="false">SUM('Quarterly Data'!R35:U35)/AVERAGE('Quarterly Data'!R70:U70)</f>
        <v>4.299827923521</v>
      </c>
      <c r="G16" s="7" t="n">
        <f aca="false">SUM('Quarterly Data'!V35:Y35)/AVERAGE('Quarterly Data'!V70:Y70)</f>
        <v>3.7750304975752</v>
      </c>
      <c r="H16" s="7" t="n">
        <f aca="false">SUM('Quarterly Data'!Z35:AC35)/AVERAGE('Quarterly Data'!Z70:AC70)</f>
        <v>4.33886404285717</v>
      </c>
      <c r="I16" s="7" t="n">
        <f aca="false">SUM('Quarterly Data'!AD35:AG35)/AVERAGE('Quarterly Data'!AD70:AG70)</f>
        <v>4.5276104291957</v>
      </c>
      <c r="J16" s="7" t="n">
        <f aca="false">SUM('Quarterly Data'!AH35:AK35)/AVERAGE('Quarterly Data'!AH70:AK70)</f>
        <v>4.58764428942049</v>
      </c>
      <c r="K16" s="7" t="n">
        <f aca="false">SUM('Quarterly Data'!AL35:AO35)/AVERAGE('Quarterly Data'!AL70:AO70)</f>
        <v>4.78761897691321</v>
      </c>
      <c r="L16" s="7" t="n">
        <f aca="false">SUM('Quarterly Data'!AP35:AQ35)*2/AVERAGE('Quarterly Data'!AP70:AQ70)</f>
        <v>4.64806244044289</v>
      </c>
    </row>
    <row r="17" customFormat="false" ht="15" hidden="false" customHeight="true" outlineLevel="0" collapsed="false">
      <c r="A17" s="3" t="s">
        <v>249</v>
      </c>
      <c r="B17" s="7" t="n">
        <f aca="false">SUM('Quarterly Data'!B26:E26)/AVERAGE('Quarterly Data'!B70:E70)</f>
        <v>3.05060414200216</v>
      </c>
      <c r="C17" s="7" t="n">
        <f aca="false">SUM('Quarterly Data'!F26:I26)/AVERAGE('Quarterly Data'!F70:I70)</f>
        <v>3.20914496621263</v>
      </c>
      <c r="D17" s="7" t="n">
        <f aca="false">SUM('Quarterly Data'!J26:M26)/AVERAGE('Quarterly Data'!J70:M70)</f>
        <v>3.16784259132186</v>
      </c>
      <c r="E17" s="7" t="n">
        <f aca="false">SUM('Quarterly Data'!N26:Q26)/AVERAGE('Quarterly Data'!N70:Q70)</f>
        <v>3.42214267582702</v>
      </c>
      <c r="F17" s="7" t="n">
        <f aca="false">SUM('Quarterly Data'!R26:U26)/AVERAGE('Quarterly Data'!R70:U70)</f>
        <v>3.26785549743449</v>
      </c>
      <c r="G17" s="7" t="n">
        <f aca="false">SUM('Quarterly Data'!V26:Y26)/AVERAGE('Quarterly Data'!V70:Y70)</f>
        <v>2.99991152317541</v>
      </c>
      <c r="H17" s="7" t="n">
        <f aca="false">SUM('Quarterly Data'!Z26:AC26)/AVERAGE('Quarterly Data'!Z70:AC70)</f>
        <v>3.54447033025111</v>
      </c>
      <c r="I17" s="7" t="n">
        <f aca="false">SUM('Quarterly Data'!AD26:AG26)/AVERAGE('Quarterly Data'!AD70:AG70)</f>
        <v>3.76885590087468</v>
      </c>
      <c r="J17" s="7" t="n">
        <f aca="false">SUM('Quarterly Data'!AH26:AK26)/AVERAGE('Quarterly Data'!AH70:AK70)</f>
        <v>3.79818661124588</v>
      </c>
      <c r="K17" s="7" t="n">
        <f aca="false">SUM('Quarterly Data'!AL26:AO26)/AVERAGE('Quarterly Data'!AL70:AO70)</f>
        <v>3.97108846346009</v>
      </c>
      <c r="L17" s="7" t="n">
        <f aca="false">SUM('Quarterly Data'!AP26:AQ26)*2/AVERAGE('Quarterly Data'!AP70:AQ70)</f>
        <v>3.78314560604989</v>
      </c>
    </row>
    <row r="18" customFormat="false" ht="15" hidden="false" customHeight="true" outlineLevel="0" collapsed="false">
      <c r="A18" s="3" t="s">
        <v>243</v>
      </c>
      <c r="B18" s="7" t="n">
        <f aca="false">SUM('Quarterly Data'!B45:E45)/AVERAGE('Quarterly Data'!B70:E70)</f>
        <v>2.73548664188347</v>
      </c>
      <c r="C18" s="7" t="n">
        <f aca="false">SUM('Quarterly Data'!F45:I45)/AVERAGE('Quarterly Data'!F70:I70)</f>
        <v>2.77509550098242</v>
      </c>
      <c r="D18" s="7" t="n">
        <f aca="false">SUM('Quarterly Data'!J45:M45)/AVERAGE('Quarterly Data'!J70:M70)</f>
        <v>2.8962325473116</v>
      </c>
      <c r="E18" s="7" t="n">
        <f aca="false">SUM('Quarterly Data'!N45:Q45)/AVERAGE('Quarterly Data'!N70:Q70)</f>
        <v>3.1576235326859</v>
      </c>
      <c r="F18" s="7" t="n">
        <f aca="false">SUM('Quarterly Data'!R45:U45)/AVERAGE('Quarterly Data'!R70:U70)</f>
        <v>3.0152993811884</v>
      </c>
      <c r="G18" s="7" t="n">
        <f aca="false">SUM('Quarterly Data'!V45:Y45)/AVERAGE('Quarterly Data'!V70:Y70)</f>
        <v>2.70938758428749</v>
      </c>
      <c r="H18" s="7" t="n">
        <f aca="false">SUM('Quarterly Data'!Z45:AC45)/AVERAGE('Quarterly Data'!Z70:AC70)</f>
        <v>3.09752019004952</v>
      </c>
      <c r="I18" s="7" t="n">
        <f aca="false">SUM('Quarterly Data'!AD45:AG45)/AVERAGE('Quarterly Data'!AD70:AG70)</f>
        <v>3.24335439911634</v>
      </c>
      <c r="J18" s="7" t="n">
        <f aca="false">SUM('Quarterly Data'!AH45:AK45)/AVERAGE('Quarterly Data'!AH70:AK70)</f>
        <v>3.50199622967298</v>
      </c>
      <c r="K18" s="7" t="n">
        <f aca="false">SUM('Quarterly Data'!AL45:AO45)/AVERAGE('Quarterly Data'!AL70:AO70)</f>
        <v>3.52197229052806</v>
      </c>
      <c r="L18" s="7" t="n">
        <f aca="false">SUM('Quarterly Data'!AP45:AQ45)*2/AVERAGE('Quarterly Data'!AP70:AQ70)</f>
        <v>3.55576630257363</v>
      </c>
    </row>
    <row r="19" customFormat="false" ht="15" hidden="false" customHeight="true" outlineLevel="0" collapsed="false">
      <c r="A19" s="3" t="s">
        <v>265</v>
      </c>
      <c r="B19" s="7" t="n">
        <f aca="false">SUM('Quarterly Data'!B48:E48)/AVERAGE('Quarterly Data'!B70:E70)</f>
        <v>3.01791046717919</v>
      </c>
      <c r="C19" s="7" t="n">
        <f aca="false">SUM('Quarterly Data'!F48:I48)/AVERAGE('Quarterly Data'!F70:I70)</f>
        <v>3.37130359637976</v>
      </c>
      <c r="D19" s="7" t="n">
        <f aca="false">SUM('Quarterly Data'!J48:M48)/AVERAGE('Quarterly Data'!J70:M70)</f>
        <v>3.56597787755568</v>
      </c>
      <c r="E19" s="7" t="n">
        <f aca="false">SUM('Quarterly Data'!N48:Q48)/AVERAGE('Quarterly Data'!N70:Q70)</f>
        <v>3.80304084517783</v>
      </c>
      <c r="F19" s="7" t="n">
        <f aca="false">SUM('Quarterly Data'!R48:U48)/AVERAGE('Quarterly Data'!R70:U70)</f>
        <v>3.34014899288957</v>
      </c>
      <c r="G19" s="7" t="n">
        <f aca="false">SUM('Quarterly Data'!V48:Y48)/AVERAGE('Quarterly Data'!V70:Y70)</f>
        <v>3.28553395257674</v>
      </c>
      <c r="H19" s="7" t="n">
        <f aca="false">SUM('Quarterly Data'!Z48:AC48)/AVERAGE('Quarterly Data'!Z70:AC70)</f>
        <v>3.75302109207091</v>
      </c>
      <c r="I19" s="7" t="n">
        <f aca="false">SUM('Quarterly Data'!AD48:AG48)/AVERAGE('Quarterly Data'!AD70:AG70)</f>
        <v>3.94589630727112</v>
      </c>
      <c r="J19" s="7" t="n">
        <f aca="false">SUM('Quarterly Data'!AH48:AK48)/AVERAGE('Quarterly Data'!AH70:AK70)</f>
        <v>4.06668869284607</v>
      </c>
      <c r="K19" s="7" t="n">
        <f aca="false">SUM('Quarterly Data'!AL48:AO48)/AVERAGE('Quarterly Data'!AL70:AO70)</f>
        <v>4.25547175205699</v>
      </c>
      <c r="L19" s="7" t="n">
        <f aca="false">SUM('Quarterly Data'!AP48:AQ48)*2/AVERAGE('Quarterly Data'!AP70:AQ70)</f>
        <v>3.67345419424339</v>
      </c>
    </row>
    <row r="21" customFormat="false" ht="15" hidden="false" customHeight="true" outlineLevel="0" collapsed="false">
      <c r="A21" s="12" t="s">
        <v>284</v>
      </c>
    </row>
    <row r="22" customFormat="false" ht="15" hidden="false" customHeight="true" outlineLevel="0" collapsed="false">
      <c r="B22" s="11" t="s">
        <v>254</v>
      </c>
      <c r="C22" s="11" t="s">
        <v>255</v>
      </c>
      <c r="D22" s="11" t="s">
        <v>256</v>
      </c>
      <c r="E22" s="11" t="s">
        <v>257</v>
      </c>
      <c r="F22" s="11" t="s">
        <v>258</v>
      </c>
      <c r="G22" s="11" t="s">
        <v>259</v>
      </c>
      <c r="H22" s="11" t="s">
        <v>260</v>
      </c>
      <c r="I22" s="11" t="s">
        <v>261</v>
      </c>
      <c r="J22" s="11" t="s">
        <v>262</v>
      </c>
      <c r="K22" s="11" t="s">
        <v>263</v>
      </c>
      <c r="L22" s="11" t="s">
        <v>264</v>
      </c>
    </row>
    <row r="23" customFormat="false" ht="15" hidden="false" customHeight="true" outlineLevel="0" collapsed="false">
      <c r="A23" s="3" t="s">
        <v>100</v>
      </c>
      <c r="C23" s="19" t="n">
        <f aca="false">C15/B15-1</f>
        <v>-0.000652797269603211</v>
      </c>
      <c r="D23" s="19" t="n">
        <f aca="false">D15/C15-1</f>
        <v>0.0217518173495304</v>
      </c>
      <c r="E23" s="19" t="n">
        <f aca="false">E15/D15-1</f>
        <v>0.0466566151341987</v>
      </c>
      <c r="F23" s="19" t="n">
        <f aca="false">F15/E15-1</f>
        <v>-0.0630717038113692</v>
      </c>
      <c r="G23" s="19" t="n">
        <f aca="false">G15/F15-1</f>
        <v>-0.0888578565271478</v>
      </c>
      <c r="H23" s="19" t="n">
        <f aca="false">H15/G15-1</f>
        <v>0.142556819051363</v>
      </c>
      <c r="I23" s="19" t="n">
        <f aca="false">I15/H15-1</f>
        <v>0.0430543566234862</v>
      </c>
      <c r="J23" s="19" t="n">
        <f aca="false">J15/I15-1</f>
        <v>0.040491327720082</v>
      </c>
      <c r="K23" s="19" t="n">
        <f aca="false">K15/J15-1</f>
        <v>0.0286695867866296</v>
      </c>
      <c r="L23" s="19" t="n">
        <f aca="false">L15/K15-1</f>
        <v>0.00710373006048015</v>
      </c>
    </row>
    <row r="24" customFormat="false" ht="15" hidden="false" customHeight="true" outlineLevel="0" collapsed="false">
      <c r="A24" s="3" t="s">
        <v>245</v>
      </c>
      <c r="C24" s="19" t="n">
        <f aca="false">C16/B16-1</f>
        <v>-0.0361585730494348</v>
      </c>
      <c r="D24" s="19" t="n">
        <f aca="false">D16/C16-1</f>
        <v>0.00867921826269913</v>
      </c>
      <c r="E24" s="19" t="n">
        <f aca="false">E16/D16-1</f>
        <v>0.042719230153828</v>
      </c>
      <c r="F24" s="19" t="n">
        <f aca="false">F16/E16-1</f>
        <v>-0.0464146335744049</v>
      </c>
      <c r="G24" s="19" t="n">
        <f aca="false">G16/F16-1</f>
        <v>-0.122050797213314</v>
      </c>
      <c r="H24" s="19" t="n">
        <f aca="false">H16/G16-1</f>
        <v>0.149358672901884</v>
      </c>
      <c r="I24" s="19" t="n">
        <f aca="false">I16/H16-1</f>
        <v>0.0435013368647152</v>
      </c>
      <c r="J24" s="19" t="n">
        <f aca="false">J16/I16-1</f>
        <v>0.0132595021509958</v>
      </c>
      <c r="K24" s="19" t="n">
        <f aca="false">K16/J16-1</f>
        <v>0.0435898415127523</v>
      </c>
      <c r="L24" s="19" t="n">
        <f aca="false">L16/K16-1</f>
        <v>-0.0291494659753181</v>
      </c>
    </row>
    <row r="25" customFormat="false" ht="15" hidden="false" customHeight="true" outlineLevel="0" collapsed="false">
      <c r="A25" s="3" t="s">
        <v>249</v>
      </c>
      <c r="C25" s="19" t="n">
        <f aca="false">C17/B17-1</f>
        <v>0.0519703038580497</v>
      </c>
      <c r="D25" s="19" t="n">
        <f aca="false">D17/C17-1</f>
        <v>-0.0128702116375623</v>
      </c>
      <c r="E25" s="19" t="n">
        <f aca="false">E17/D17-1</f>
        <v>0.0802754799754895</v>
      </c>
      <c r="F25" s="19" t="n">
        <f aca="false">F17/E17-1</f>
        <v>-0.0450849637223979</v>
      </c>
      <c r="G25" s="19" t="n">
        <f aca="false">G17/F17-1</f>
        <v>-0.0819938257580339</v>
      </c>
      <c r="H25" s="19" t="n">
        <f aca="false">H17/G17-1</f>
        <v>0.181524955942462</v>
      </c>
      <c r="I25" s="19" t="n">
        <f aca="false">I17/H17-1</f>
        <v>0.0633058115082803</v>
      </c>
      <c r="J25" s="19" t="n">
        <f aca="false">J17/I17-1</f>
        <v>0.00778239103394562</v>
      </c>
      <c r="K25" s="19" t="n">
        <f aca="false">K17/J17-1</f>
        <v>0.0455222109683275</v>
      </c>
      <c r="L25" s="19" t="n">
        <f aca="false">L17/K17-1</f>
        <v>-0.0473277941651391</v>
      </c>
    </row>
    <row r="26" customFormat="false" ht="15" hidden="false" customHeight="true" outlineLevel="0" collapsed="false">
      <c r="A26" s="3" t="s">
        <v>243</v>
      </c>
      <c r="C26" s="19" t="n">
        <f aca="false">C18/B18-1</f>
        <v>0.0144796390128519</v>
      </c>
      <c r="D26" s="19" t="n">
        <f aca="false">D18/C18-1</f>
        <v>0.0436514874123415</v>
      </c>
      <c r="E26" s="19" t="n">
        <f aca="false">E18/D18-1</f>
        <v>0.090252070959195</v>
      </c>
      <c r="F26" s="19" t="n">
        <f aca="false">F18/E18-1</f>
        <v>-0.0450731855853734</v>
      </c>
      <c r="G26" s="19" t="n">
        <f aca="false">G18/F18-1</f>
        <v>-0.101453208530273</v>
      </c>
      <c r="H26" s="19" t="n">
        <f aca="false">H18/G18-1</f>
        <v>0.143254736979279</v>
      </c>
      <c r="I26" s="19" t="n">
        <f aca="false">I18/H18-1</f>
        <v>0.0470809551251021</v>
      </c>
      <c r="J26" s="19" t="n">
        <f aca="false">J18/I18-1</f>
        <v>0.0797451646440821</v>
      </c>
      <c r="K26" s="19" t="n">
        <f aca="false">K18/J18-1</f>
        <v>0.00570419256474852</v>
      </c>
      <c r="L26" s="19" t="n">
        <f aca="false">L18/K18-1</f>
        <v>0.00959519532179587</v>
      </c>
    </row>
    <row r="27" customFormat="false" ht="15" hidden="false" customHeight="true" outlineLevel="0" collapsed="false">
      <c r="A27" s="3" t="s">
        <v>265</v>
      </c>
      <c r="C27" s="19" t="n">
        <f aca="false">C19/B19-1</f>
        <v>0.117098612779882</v>
      </c>
      <c r="D27" s="19" t="n">
        <f aca="false">D19/C19-1</f>
        <v>0.0577445120590656</v>
      </c>
      <c r="E27" s="19" t="n">
        <f aca="false">E19/D19-1</f>
        <v>0.0664790909428312</v>
      </c>
      <c r="F27" s="19" t="n">
        <f aca="false">F19/E19-1</f>
        <v>-0.121716245271254</v>
      </c>
      <c r="G27" s="19" t="n">
        <f aca="false">G19/F19-1</f>
        <v>-0.0163510790773368</v>
      </c>
      <c r="H27" s="19" t="n">
        <f aca="false">H19/G19-1</f>
        <v>0.142286503880908</v>
      </c>
      <c r="I27" s="19" t="n">
        <f aca="false">I19/H19-1</f>
        <v>0.0513919880726765</v>
      </c>
      <c r="J27" s="19" t="n">
        <f aca="false">J19/I19-1</f>
        <v>0.0306121540376934</v>
      </c>
      <c r="K27" s="19" t="n">
        <f aca="false">K19/J19-1</f>
        <v>0.0464218123071543</v>
      </c>
      <c r="L27" s="19" t="n">
        <f aca="false">L19/K19-1</f>
        <v>-0.136769221304845</v>
      </c>
    </row>
    <row r="82" customFormat="false" ht="15" hidden="false" customHeight="true" outlineLevel="0" collapsed="false">
      <c r="Z82" s="3" t="s">
        <v>267</v>
      </c>
    </row>
    <row r="84" customFormat="false" ht="15" hidden="false" customHeight="true" outlineLevel="0" collapsed="false">
      <c r="Y84" s="20"/>
      <c r="Z84" s="4" t="s">
        <v>268</v>
      </c>
    </row>
    <row r="85" customFormat="false" ht="15" hidden="false" customHeight="true" outlineLevel="0" collapsed="false">
      <c r="Y85" s="21"/>
      <c r="Z85" s="4" t="s">
        <v>269</v>
      </c>
    </row>
    <row r="86" customFormat="false" ht="15" hidden="false" customHeight="true" outlineLevel="0" collapsed="false">
      <c r="Y86" s="22"/>
      <c r="Z86" s="4" t="s">
        <v>270</v>
      </c>
    </row>
    <row r="87" customFormat="false" ht="15" hidden="false" customHeight="true" outlineLevel="0" collapsed="false">
      <c r="Y87" s="23"/>
      <c r="Z87" s="4" t="s">
        <v>271</v>
      </c>
    </row>
    <row r="88" customFormat="false" ht="15" hidden="false" customHeight="true" outlineLevel="0" collapsed="false">
      <c r="Y88" s="24"/>
      <c r="Z88" s="4" t="s">
        <v>272</v>
      </c>
    </row>
    <row r="288" customFormat="false" ht="15" hidden="false" customHeight="true" outlineLevel="0" collapsed="false">
      <c r="A288" s="3" t="s">
        <v>273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72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285</v>
      </c>
    </row>
    <row r="2" customFormat="false" ht="15" hidden="false" customHeight="true" outlineLevel="0" collapsed="false">
      <c r="A2" s="10" t="s">
        <v>286</v>
      </c>
    </row>
    <row r="3" customFormat="false" ht="15" hidden="false" customHeight="true" outlineLevel="0" collapsed="false">
      <c r="A3" s="3" t="s">
        <v>287</v>
      </c>
      <c r="B3" s="11" t="s">
        <v>288</v>
      </c>
      <c r="C3" s="11" t="s">
        <v>289</v>
      </c>
      <c r="D3" s="11" t="s">
        <v>290</v>
      </c>
      <c r="E3" s="11" t="s">
        <v>291</v>
      </c>
      <c r="F3" s="11" t="s">
        <v>292</v>
      </c>
      <c r="G3" s="11" t="s">
        <v>293</v>
      </c>
      <c r="H3" s="11" t="s">
        <v>294</v>
      </c>
      <c r="I3" s="11" t="s">
        <v>295</v>
      </c>
      <c r="J3" s="11" t="s">
        <v>296</v>
      </c>
      <c r="K3" s="11" t="s">
        <v>297</v>
      </c>
      <c r="L3" s="11" t="s">
        <v>298</v>
      </c>
      <c r="M3" s="11" t="s">
        <v>299</v>
      </c>
      <c r="N3" s="11" t="s">
        <v>300</v>
      </c>
      <c r="O3" s="11" t="s">
        <v>301</v>
      </c>
      <c r="P3" s="11" t="s">
        <v>302</v>
      </c>
      <c r="Q3" s="11" t="s">
        <v>303</v>
      </c>
      <c r="R3" s="11" t="s">
        <v>304</v>
      </c>
      <c r="S3" s="11" t="s">
        <v>305</v>
      </c>
      <c r="T3" s="11" t="s">
        <v>306</v>
      </c>
      <c r="U3" s="11" t="s">
        <v>307</v>
      </c>
      <c r="V3" s="11" t="s">
        <v>308</v>
      </c>
      <c r="W3" s="11" t="s">
        <v>309</v>
      </c>
      <c r="X3" s="11" t="s">
        <v>310</v>
      </c>
      <c r="Y3" s="11" t="s">
        <v>311</v>
      </c>
      <c r="Z3" s="11" t="s">
        <v>312</v>
      </c>
      <c r="AA3" s="11" t="s">
        <v>313</v>
      </c>
      <c r="AB3" s="11" t="s">
        <v>314</v>
      </c>
      <c r="AC3" s="11" t="s">
        <v>315</v>
      </c>
      <c r="AD3" s="11" t="s">
        <v>316</v>
      </c>
      <c r="AE3" s="11" t="s">
        <v>317</v>
      </c>
      <c r="AF3" s="11" t="s">
        <v>318</v>
      </c>
      <c r="AG3" s="11" t="s">
        <v>319</v>
      </c>
      <c r="AH3" s="11" t="s">
        <v>320</v>
      </c>
      <c r="AI3" s="11" t="s">
        <v>321</v>
      </c>
      <c r="AJ3" s="11" t="s">
        <v>322</v>
      </c>
      <c r="AK3" s="11" t="s">
        <v>323</v>
      </c>
      <c r="AL3" s="11" t="s">
        <v>324</v>
      </c>
      <c r="AM3" s="11" t="s">
        <v>325</v>
      </c>
      <c r="AN3" s="11" t="s">
        <v>326</v>
      </c>
      <c r="AO3" s="11" t="s">
        <v>327</v>
      </c>
      <c r="AP3" s="11" t="s">
        <v>328</v>
      </c>
      <c r="AQ3" s="11" t="s">
        <v>88</v>
      </c>
    </row>
    <row r="4" customFormat="false" ht="15" hidden="false" customHeight="true" outlineLevel="0" collapsed="false">
      <c r="A4" s="12" t="s">
        <v>329</v>
      </c>
    </row>
    <row r="5" customFormat="false" ht="15" hidden="false" customHeight="true" outlineLevel="0" collapsed="false">
      <c r="A5" s="3" t="s">
        <v>169</v>
      </c>
      <c r="B5" s="25" t="n">
        <v>3731831</v>
      </c>
      <c r="C5" s="25" t="n">
        <v>228400</v>
      </c>
      <c r="D5" s="25" t="n">
        <v>217492</v>
      </c>
      <c r="E5" s="25" t="n">
        <v>302381</v>
      </c>
      <c r="F5" s="25" t="n">
        <v>149941</v>
      </c>
      <c r="G5" s="25" t="n">
        <v>204160</v>
      </c>
      <c r="H5" s="25" t="n">
        <v>144196</v>
      </c>
      <c r="I5" s="25" t="n">
        <v>130084</v>
      </c>
      <c r="J5" s="25" t="n">
        <v>220548</v>
      </c>
      <c r="K5" s="25" t="n">
        <v>118410</v>
      </c>
      <c r="L5" s="25" t="n">
        <v>223846</v>
      </c>
      <c r="M5" s="25" t="n">
        <v>122388</v>
      </c>
      <c r="N5" s="25" t="n">
        <v>109257</v>
      </c>
      <c r="O5" s="25" t="n">
        <v>321299</v>
      </c>
      <c r="P5" s="25" t="n">
        <v>277846</v>
      </c>
      <c r="Q5" s="25" t="n">
        <v>301306</v>
      </c>
      <c r="R5" s="25" t="n">
        <v>332671</v>
      </c>
      <c r="S5" s="25" t="n">
        <v>271481</v>
      </c>
      <c r="T5" s="25" t="n">
        <v>95365</v>
      </c>
      <c r="U5" s="25" t="n">
        <v>262984</v>
      </c>
      <c r="V5" s="25" t="n">
        <v>60364</v>
      </c>
      <c r="W5" s="25" t="n">
        <v>328040</v>
      </c>
      <c r="X5" s="25" t="n">
        <v>447332</v>
      </c>
      <c r="Y5" s="25" t="n">
        <v>560978</v>
      </c>
      <c r="Z5" s="25" t="n">
        <v>73798</v>
      </c>
      <c r="AA5" s="25" t="n">
        <v>232678</v>
      </c>
      <c r="AB5" s="25" t="n">
        <v>335165</v>
      </c>
      <c r="AC5" s="25" t="n">
        <v>165354</v>
      </c>
      <c r="AD5" s="25" t="n">
        <v>220071</v>
      </c>
      <c r="AE5" s="25" t="n">
        <v>144862</v>
      </c>
      <c r="AF5" s="25" t="n">
        <v>181286</v>
      </c>
      <c r="AG5" s="25" t="n">
        <v>322269</v>
      </c>
      <c r="AH5" s="25" t="n">
        <v>305032</v>
      </c>
      <c r="AI5" s="25" t="n">
        <v>183555</v>
      </c>
      <c r="AJ5" s="25" t="n">
        <v>148517</v>
      </c>
      <c r="AK5" s="25" t="n">
        <v>433871</v>
      </c>
      <c r="AL5" s="25" t="n">
        <v>264798</v>
      </c>
      <c r="AM5" s="25" t="n">
        <v>198785</v>
      </c>
      <c r="AN5" s="25" t="n">
        <v>296868</v>
      </c>
      <c r="AO5" s="25" t="n">
        <v>391498</v>
      </c>
      <c r="AP5" s="25" t="n">
        <v>93101</v>
      </c>
      <c r="AQ5" s="25" t="n">
        <v>117740</v>
      </c>
    </row>
    <row r="6" customFormat="false" ht="15" hidden="false" customHeight="true" outlineLevel="0" collapsed="false">
      <c r="A6" s="3" t="s">
        <v>186</v>
      </c>
      <c r="B6" s="25" t="n">
        <v>3586985</v>
      </c>
      <c r="C6" s="25" t="n">
        <v>218067</v>
      </c>
      <c r="D6" s="25" t="n">
        <v>207543</v>
      </c>
      <c r="E6" s="25" t="n">
        <v>276477</v>
      </c>
      <c r="F6" s="25"/>
      <c r="G6" s="25"/>
      <c r="H6" s="25"/>
      <c r="I6" s="25"/>
      <c r="J6" s="25" t="n">
        <v>211036</v>
      </c>
      <c r="K6" s="25" t="n">
        <v>112830</v>
      </c>
      <c r="L6" s="25" t="n">
        <v>214164</v>
      </c>
      <c r="M6" s="25" t="n">
        <v>116415</v>
      </c>
      <c r="N6" s="25" t="n">
        <v>103766</v>
      </c>
      <c r="O6" s="25" t="n">
        <v>308196</v>
      </c>
      <c r="P6" s="25" t="n">
        <v>266333</v>
      </c>
      <c r="Q6" s="25" t="n">
        <v>288992</v>
      </c>
      <c r="R6" s="25"/>
      <c r="S6" s="25"/>
      <c r="T6" s="25"/>
      <c r="U6" s="25"/>
      <c r="V6" s="25"/>
      <c r="W6" s="25"/>
      <c r="X6" s="25"/>
      <c r="Y6" s="25"/>
      <c r="Z6" s="25" t="n">
        <v>69993</v>
      </c>
      <c r="AA6" s="25" t="n">
        <v>223328</v>
      </c>
      <c r="AB6" s="25" t="n">
        <v>322252</v>
      </c>
      <c r="AC6" s="25" t="n">
        <v>158248</v>
      </c>
      <c r="AD6" s="25" t="n">
        <v>211263</v>
      </c>
      <c r="AE6" s="25" t="n">
        <v>138430</v>
      </c>
      <c r="AF6" s="25" t="n">
        <v>171735</v>
      </c>
      <c r="AG6" s="25" t="n">
        <v>310920</v>
      </c>
      <c r="AH6" s="25"/>
      <c r="AI6" s="25"/>
      <c r="AJ6" s="25"/>
      <c r="AK6" s="25"/>
      <c r="AL6" s="25" t="n">
        <v>256236</v>
      </c>
      <c r="AM6" s="25" t="n">
        <v>192001</v>
      </c>
      <c r="AN6" s="25" t="n">
        <v>288695</v>
      </c>
      <c r="AO6" s="25" t="n">
        <v>381735</v>
      </c>
      <c r="AP6" s="25" t="n">
        <v>89723</v>
      </c>
      <c r="AQ6" s="25" t="n">
        <v>113780</v>
      </c>
    </row>
    <row r="7" customFormat="false" ht="15" hidden="false" customHeight="true" outlineLevel="0" collapsed="false">
      <c r="A7" s="3" t="s">
        <v>330</v>
      </c>
      <c r="B7" s="25" t="n">
        <v>23495</v>
      </c>
      <c r="C7" s="25" t="n">
        <v>20991</v>
      </c>
      <c r="D7" s="25" t="n">
        <v>19517</v>
      </c>
      <c r="E7" s="25" t="n">
        <v>18012</v>
      </c>
      <c r="F7" s="25" t="n">
        <v>22252</v>
      </c>
      <c r="G7" s="25" t="n">
        <v>21589</v>
      </c>
      <c r="H7" s="25" t="n">
        <v>20861</v>
      </c>
      <c r="I7" s="25" t="n">
        <v>20791</v>
      </c>
      <c r="J7" s="25" t="n">
        <v>23444</v>
      </c>
      <c r="K7" s="25" t="n">
        <v>23484</v>
      </c>
      <c r="L7" s="25" t="n">
        <v>22247</v>
      </c>
      <c r="M7" s="25" t="n">
        <v>23310</v>
      </c>
      <c r="N7" s="25" t="n">
        <v>26396</v>
      </c>
      <c r="O7" s="25" t="n">
        <v>24369</v>
      </c>
      <c r="P7" s="25" t="n">
        <v>21940</v>
      </c>
      <c r="Q7" s="25" t="n">
        <v>22639</v>
      </c>
      <c r="R7" s="25" t="n">
        <v>27709</v>
      </c>
      <c r="S7" s="25" t="n">
        <v>23608</v>
      </c>
      <c r="T7" s="25" t="n">
        <v>20196</v>
      </c>
      <c r="U7" s="25" t="n">
        <v>22312</v>
      </c>
      <c r="V7" s="25" t="n">
        <v>26130</v>
      </c>
      <c r="W7" s="25" t="n">
        <v>24455</v>
      </c>
      <c r="X7" s="25" t="n">
        <v>23772</v>
      </c>
      <c r="Y7" s="25" t="n">
        <v>23798</v>
      </c>
      <c r="Z7" s="25" t="n">
        <v>30747</v>
      </c>
      <c r="AA7" s="25" t="n">
        <v>26559</v>
      </c>
      <c r="AB7" s="25" t="n">
        <v>25729</v>
      </c>
      <c r="AC7" s="25" t="n">
        <v>27269</v>
      </c>
      <c r="AD7" s="25" t="n">
        <v>31466</v>
      </c>
      <c r="AE7" s="25" t="n">
        <v>30679</v>
      </c>
      <c r="AF7" s="25" t="n">
        <v>28169</v>
      </c>
      <c r="AG7" s="25" t="n">
        <v>29490</v>
      </c>
      <c r="AH7" s="25" t="n">
        <v>35458</v>
      </c>
      <c r="AI7" s="25" t="n">
        <v>33511</v>
      </c>
      <c r="AJ7" s="25" t="n">
        <v>31412</v>
      </c>
      <c r="AK7" s="25" t="n">
        <v>32358</v>
      </c>
      <c r="AL7" s="25" t="n">
        <v>35816</v>
      </c>
      <c r="AM7" s="25" t="n">
        <v>34786</v>
      </c>
      <c r="AN7" s="25" t="n">
        <v>30089</v>
      </c>
      <c r="AO7" s="25" t="n">
        <v>32678</v>
      </c>
      <c r="AP7" s="25" t="n">
        <v>35141</v>
      </c>
      <c r="AQ7" s="25" t="n">
        <v>38149</v>
      </c>
    </row>
    <row r="8" customFormat="false" ht="15" hidden="false" customHeight="true" outlineLevel="0" collapsed="false">
      <c r="A8" s="3" t="s">
        <v>331</v>
      </c>
      <c r="B8" s="25" t="n">
        <v>16717</v>
      </c>
      <c r="C8" s="25" t="n">
        <v>18296</v>
      </c>
      <c r="D8" s="25" t="n">
        <v>12395</v>
      </c>
      <c r="E8" s="25" t="n">
        <v>10432</v>
      </c>
      <c r="F8" s="25" t="n">
        <v>14173</v>
      </c>
      <c r="G8" s="25" t="n">
        <v>13626</v>
      </c>
      <c r="H8" s="25" t="n">
        <v>12567</v>
      </c>
      <c r="I8" s="25" t="n">
        <v>11858</v>
      </c>
      <c r="J8" s="25" t="n">
        <v>16278</v>
      </c>
      <c r="K8" s="25" t="n">
        <v>12502</v>
      </c>
      <c r="L8" s="25" t="n">
        <v>12640</v>
      </c>
      <c r="M8" s="25" t="n">
        <v>12393</v>
      </c>
      <c r="N8" s="25" t="n">
        <v>15381</v>
      </c>
      <c r="O8" s="25" t="n">
        <v>14329</v>
      </c>
      <c r="P8" s="25" t="n">
        <v>11417</v>
      </c>
      <c r="Q8" s="25" t="n">
        <v>11630</v>
      </c>
      <c r="R8" s="25" t="n">
        <v>14518</v>
      </c>
      <c r="S8" s="25" t="n">
        <v>11835</v>
      </c>
      <c r="T8" s="25" t="n">
        <v>10859</v>
      </c>
      <c r="U8" s="25" t="n">
        <v>11093</v>
      </c>
      <c r="V8" s="25" t="n">
        <v>15383</v>
      </c>
      <c r="W8" s="25" t="n">
        <v>14678</v>
      </c>
      <c r="X8" s="25" t="n">
        <v>13041</v>
      </c>
      <c r="Y8" s="25" t="n">
        <v>13404</v>
      </c>
      <c r="Z8" s="25" t="n">
        <v>17238</v>
      </c>
      <c r="AA8" s="25" t="n">
        <v>16423</v>
      </c>
      <c r="AB8" s="25" t="n">
        <v>13372</v>
      </c>
      <c r="AC8" s="25" t="n">
        <v>11677</v>
      </c>
      <c r="AD8" s="25" t="n">
        <v>16165</v>
      </c>
      <c r="AE8" s="25" t="n">
        <v>18876</v>
      </c>
      <c r="AF8" s="25" t="n">
        <v>14094</v>
      </c>
      <c r="AG8" s="25" t="n">
        <v>11581</v>
      </c>
      <c r="AH8" s="25" t="n">
        <v>15720</v>
      </c>
      <c r="AI8" s="25" t="n">
        <v>18631</v>
      </c>
      <c r="AJ8" s="25" t="n">
        <v>14551</v>
      </c>
      <c r="AK8" s="25" t="n">
        <v>12751</v>
      </c>
      <c r="AL8" s="25" t="n">
        <v>18255</v>
      </c>
      <c r="AM8" s="25" t="n">
        <v>18531</v>
      </c>
      <c r="AN8" s="25" t="n">
        <v>14664</v>
      </c>
      <c r="AO8" s="25" t="n">
        <v>13830</v>
      </c>
      <c r="AP8" s="25" t="n">
        <v>16865</v>
      </c>
      <c r="AQ8" s="25" t="n">
        <v>16640</v>
      </c>
    </row>
    <row r="9" customFormat="false" ht="15" hidden="false" customHeight="true" outlineLevel="0" collapsed="false">
      <c r="A9" s="3" t="s">
        <v>332</v>
      </c>
      <c r="B9" s="25" t="n">
        <v>172885</v>
      </c>
      <c r="C9" s="25" t="n">
        <v>176127</v>
      </c>
      <c r="D9" s="25" t="n">
        <v>179230</v>
      </c>
      <c r="E9" s="25" t="n">
        <v>177407</v>
      </c>
      <c r="F9" s="25" t="n">
        <v>178968</v>
      </c>
      <c r="G9" s="25" t="n">
        <v>179896</v>
      </c>
      <c r="H9" s="25" t="n">
        <v>184100</v>
      </c>
      <c r="I9" s="25" t="n">
        <v>200785</v>
      </c>
      <c r="J9" s="25" t="n">
        <v>196309</v>
      </c>
      <c r="K9" s="25" t="n">
        <v>192942</v>
      </c>
      <c r="L9" s="25" t="n">
        <v>194618</v>
      </c>
      <c r="M9" s="25" t="n">
        <v>201856</v>
      </c>
      <c r="N9" s="25" t="n">
        <v>204215</v>
      </c>
      <c r="O9" s="25" t="n">
        <v>200508</v>
      </c>
      <c r="P9" s="25" t="n">
        <v>211478</v>
      </c>
      <c r="Q9" s="25" t="n">
        <v>214882</v>
      </c>
      <c r="R9" s="25" t="n">
        <v>212422</v>
      </c>
      <c r="S9" s="25" t="n">
        <v>205976</v>
      </c>
      <c r="T9" s="25" t="n">
        <v>200605</v>
      </c>
      <c r="U9" s="25" t="n">
        <v>201829</v>
      </c>
      <c r="V9" s="25" t="n">
        <v>199962</v>
      </c>
      <c r="W9" s="25" t="n">
        <v>200673</v>
      </c>
      <c r="X9" s="25" t="n">
        <v>215397</v>
      </c>
      <c r="Y9" s="25" t="n">
        <v>222240</v>
      </c>
      <c r="Z9" s="25" t="n">
        <v>229961</v>
      </c>
      <c r="AA9" s="25" t="n">
        <v>223806</v>
      </c>
      <c r="AB9" s="25" t="n">
        <v>214129</v>
      </c>
      <c r="AC9" s="25" t="n">
        <v>214272</v>
      </c>
      <c r="AD9" s="25" t="n">
        <v>215830</v>
      </c>
      <c r="AE9" s="25" t="n">
        <v>221355</v>
      </c>
      <c r="AF9" s="25" t="n">
        <v>224736</v>
      </c>
      <c r="AG9" s="25" t="n">
        <v>226788</v>
      </c>
      <c r="AH9" s="25" t="n">
        <v>225695</v>
      </c>
      <c r="AI9" s="25" t="n">
        <v>224398</v>
      </c>
      <c r="AJ9" s="25" t="n">
        <v>237948</v>
      </c>
      <c r="AK9" s="25" t="n">
        <v>264150</v>
      </c>
      <c r="AL9" s="25" t="n">
        <v>256746</v>
      </c>
      <c r="AM9" s="25" t="n">
        <v>240889</v>
      </c>
      <c r="AN9" s="25" t="n">
        <v>254657</v>
      </c>
      <c r="AO9" s="25" t="n">
        <v>258108</v>
      </c>
      <c r="AP9" s="25" t="n">
        <v>247496</v>
      </c>
      <c r="AQ9" s="25" t="n">
        <v>246379</v>
      </c>
    </row>
    <row r="10" customFormat="false" ht="15" hidden="false" customHeight="true" outlineLevel="0" collapsed="false">
      <c r="A10" s="3" t="s">
        <v>333</v>
      </c>
      <c r="B10" s="25" t="n">
        <v>213492</v>
      </c>
      <c r="C10" s="25" t="n">
        <v>86472</v>
      </c>
      <c r="D10" s="25" t="n">
        <v>86352</v>
      </c>
      <c r="E10" s="25" t="n">
        <v>95930</v>
      </c>
      <c r="F10" s="25" t="n">
        <v>106210</v>
      </c>
      <c r="G10" s="25" t="n">
        <v>91224</v>
      </c>
      <c r="H10" s="25" t="n">
        <v>91145</v>
      </c>
      <c r="I10" s="25" t="n">
        <v>95311</v>
      </c>
      <c r="J10" s="25" t="n">
        <v>116104</v>
      </c>
      <c r="K10" s="25" t="n">
        <v>94131</v>
      </c>
      <c r="L10" s="25" t="n">
        <v>111219</v>
      </c>
      <c r="M10" s="25" t="n">
        <v>91906</v>
      </c>
      <c r="N10" s="25" t="n">
        <v>94938</v>
      </c>
      <c r="O10" s="25" t="n">
        <v>108902</v>
      </c>
      <c r="P10" s="25" t="n">
        <v>85936</v>
      </c>
      <c r="Q10" s="25" t="n">
        <v>100300</v>
      </c>
      <c r="R10" s="25" t="n">
        <v>85590</v>
      </c>
      <c r="S10" s="25" t="n">
        <v>81885</v>
      </c>
      <c r="T10" s="25" t="n">
        <v>80874</v>
      </c>
      <c r="U10" s="25" t="n">
        <v>116724</v>
      </c>
      <c r="V10" s="25" t="n">
        <v>67358</v>
      </c>
      <c r="W10" s="25" t="n">
        <v>67124</v>
      </c>
      <c r="X10" s="25" t="n">
        <v>68251</v>
      </c>
      <c r="Y10" s="25" t="n">
        <v>69740</v>
      </c>
      <c r="Z10" s="25" t="n">
        <v>72792</v>
      </c>
      <c r="AA10" s="25" t="n">
        <v>71889</v>
      </c>
      <c r="AB10" s="25" t="n">
        <v>72412</v>
      </c>
      <c r="AC10" s="25" t="n">
        <v>65827</v>
      </c>
      <c r="AD10" s="25" t="n">
        <v>66401</v>
      </c>
      <c r="AE10" s="25" t="n">
        <v>65590</v>
      </c>
      <c r="AF10" s="25" t="n">
        <v>68891</v>
      </c>
      <c r="AG10" s="25" t="n">
        <v>68674</v>
      </c>
      <c r="AH10" s="25" t="n">
        <v>67212</v>
      </c>
      <c r="AI10" s="25" t="n">
        <v>65828</v>
      </c>
      <c r="AJ10" s="25" t="n">
        <v>72722</v>
      </c>
      <c r="AK10" s="25" t="n">
        <v>79973</v>
      </c>
      <c r="AL10" s="25" t="n">
        <v>72114</v>
      </c>
      <c r="AM10" s="25" t="n">
        <v>75317</v>
      </c>
      <c r="AN10" s="25" t="n">
        <v>80141</v>
      </c>
      <c r="AO10" s="25" t="n">
        <v>79226</v>
      </c>
      <c r="AP10" s="25" t="n">
        <v>77370</v>
      </c>
      <c r="AQ10" s="25" t="n">
        <v>82462</v>
      </c>
    </row>
    <row r="11" customFormat="false" ht="15" hidden="false" customHeight="true" outlineLevel="0" collapsed="false">
      <c r="A11" s="3" t="s">
        <v>334</v>
      </c>
      <c r="B11" s="25" t="n">
        <v>5394</v>
      </c>
      <c r="C11" s="25" t="n">
        <v>2345</v>
      </c>
      <c r="D11" s="25" t="n">
        <v>2261</v>
      </c>
      <c r="E11" s="25" t="n">
        <v>2633</v>
      </c>
      <c r="F11" s="25" t="n">
        <v>2296</v>
      </c>
      <c r="G11" s="25" t="n">
        <v>2087</v>
      </c>
      <c r="H11" s="25" t="n">
        <v>2064</v>
      </c>
      <c r="I11" s="25" t="n">
        <v>2079</v>
      </c>
      <c r="J11" s="25" t="n">
        <v>3679</v>
      </c>
      <c r="K11" s="25" t="n">
        <v>2099</v>
      </c>
      <c r="L11" s="25" t="n">
        <v>3276</v>
      </c>
      <c r="M11" s="25" t="n">
        <v>2256</v>
      </c>
      <c r="N11" s="25" t="n">
        <v>2136</v>
      </c>
      <c r="O11" s="25" t="n">
        <v>3647</v>
      </c>
      <c r="P11" s="25" t="n">
        <v>2881</v>
      </c>
      <c r="Q11" s="25" t="n">
        <v>3006</v>
      </c>
      <c r="R11" s="25" t="n">
        <v>2041</v>
      </c>
      <c r="S11" s="25" t="n">
        <v>2111</v>
      </c>
      <c r="T11" s="25" t="n">
        <v>2101</v>
      </c>
      <c r="U11" s="25" t="n">
        <v>2686</v>
      </c>
      <c r="V11" s="25" t="n">
        <v>2185</v>
      </c>
      <c r="W11" s="25" t="n">
        <v>1939</v>
      </c>
      <c r="X11" s="25" t="n">
        <v>2048</v>
      </c>
      <c r="Y11" s="25" t="n">
        <v>2565</v>
      </c>
      <c r="Z11" s="25" t="n">
        <v>2077</v>
      </c>
      <c r="AA11" s="25" t="n">
        <v>2124</v>
      </c>
      <c r="AB11" s="25" t="n">
        <v>2220</v>
      </c>
      <c r="AC11" s="25" t="n">
        <v>2308</v>
      </c>
      <c r="AD11" s="25" t="n">
        <v>1979</v>
      </c>
      <c r="AE11" s="25" t="n">
        <v>2017</v>
      </c>
      <c r="AF11" s="25" t="n">
        <v>3027</v>
      </c>
      <c r="AG11" s="25" t="n">
        <v>1918</v>
      </c>
      <c r="AH11" s="25" t="n">
        <v>1918</v>
      </c>
      <c r="AI11" s="25" t="n">
        <v>1918</v>
      </c>
      <c r="AJ11" s="25" t="n">
        <v>1948</v>
      </c>
      <c r="AK11" s="25" t="n">
        <v>2050</v>
      </c>
      <c r="AL11" s="25" t="n">
        <v>2144</v>
      </c>
      <c r="AM11" s="25" t="n">
        <v>2103</v>
      </c>
      <c r="AN11" s="25" t="n">
        <v>2122</v>
      </c>
      <c r="AO11" s="25" t="n">
        <v>2399</v>
      </c>
      <c r="AP11" s="25" t="n">
        <v>2145</v>
      </c>
      <c r="AQ11" s="25" t="n">
        <v>2145</v>
      </c>
    </row>
    <row r="12" customFormat="false" ht="15" hidden="false" customHeight="true" outlineLevel="0" collapsed="false">
      <c r="A12" s="3" t="s">
        <v>335</v>
      </c>
      <c r="B12" s="25" t="n">
        <v>-3723479</v>
      </c>
      <c r="C12" s="25" t="n">
        <v>-57356</v>
      </c>
      <c r="D12" s="25" t="n">
        <v>-90036</v>
      </c>
      <c r="E12" s="25" t="n">
        <v>-173184</v>
      </c>
      <c r="F12" s="25" t="n">
        <v>-36707</v>
      </c>
      <c r="G12" s="25" t="n">
        <v>-87726</v>
      </c>
      <c r="H12" s="25" t="n">
        <v>-17328</v>
      </c>
      <c r="I12" s="25" t="n">
        <v>-15296</v>
      </c>
      <c r="J12" s="25" t="n">
        <v>-142213</v>
      </c>
      <c r="K12" s="25" t="n">
        <v>51</v>
      </c>
      <c r="L12" s="25" t="n">
        <v>-114672</v>
      </c>
      <c r="M12" s="25" t="n">
        <v>24</v>
      </c>
      <c r="N12" s="25" t="n">
        <v>21</v>
      </c>
      <c r="O12" s="25" t="n">
        <v>-138856</v>
      </c>
      <c r="P12" s="25" t="n">
        <v>-130565</v>
      </c>
      <c r="Q12" s="25" t="n">
        <v>-178237</v>
      </c>
      <c r="R12" s="25" t="n">
        <v>-207977</v>
      </c>
      <c r="S12" s="25" t="n">
        <v>-144266</v>
      </c>
      <c r="T12" s="25" t="n">
        <v>25</v>
      </c>
      <c r="U12" s="25" t="n">
        <v>-179589</v>
      </c>
      <c r="V12" s="25" t="n">
        <v>43</v>
      </c>
      <c r="W12" s="25" t="n">
        <v>-223738</v>
      </c>
      <c r="X12" s="25" t="n">
        <v>-363928</v>
      </c>
      <c r="Y12" s="25" t="n">
        <v>-484560</v>
      </c>
      <c r="Z12" s="25" t="n">
        <v>102</v>
      </c>
      <c r="AA12" s="25" t="n">
        <v>-107897</v>
      </c>
      <c r="AB12" s="25" t="n">
        <v>-196551</v>
      </c>
      <c r="AC12" s="25" t="n">
        <v>21</v>
      </c>
      <c r="AD12" s="25" t="n">
        <v>-100209</v>
      </c>
      <c r="AE12" s="25" t="n">
        <v>87</v>
      </c>
      <c r="AF12" s="25" t="n">
        <v>-26912</v>
      </c>
      <c r="AG12" s="25" t="n">
        <v>-155505</v>
      </c>
      <c r="AH12" s="25" t="n">
        <v>-188185</v>
      </c>
      <c r="AI12" s="25" t="n">
        <v>-39809</v>
      </c>
      <c r="AJ12" s="25" t="n">
        <v>165</v>
      </c>
      <c r="AK12" s="25" t="n">
        <v>-318968</v>
      </c>
      <c r="AL12" s="25" t="n">
        <v>-154152</v>
      </c>
      <c r="AM12" s="25" t="n">
        <v>-58280</v>
      </c>
      <c r="AN12" s="25" t="n">
        <v>-142685</v>
      </c>
      <c r="AO12" s="25" t="n">
        <v>-271271</v>
      </c>
      <c r="AP12" s="25" t="n">
        <v>32</v>
      </c>
      <c r="AQ12" s="25" t="n">
        <v>16744</v>
      </c>
    </row>
    <row r="13" customFormat="false" ht="15" hidden="false" customHeight="true" outlineLevel="0" collapsed="false">
      <c r="A13" s="3" t="s">
        <v>336</v>
      </c>
      <c r="B13" s="25" t="n">
        <v>1104</v>
      </c>
      <c r="C13" s="25" t="n">
        <v>800</v>
      </c>
      <c r="D13" s="25" t="n">
        <v>-7750</v>
      </c>
      <c r="E13" s="25" t="n">
        <v>1045</v>
      </c>
      <c r="F13" s="25" t="n">
        <v>1073</v>
      </c>
      <c r="G13" s="25" t="n">
        <v>682</v>
      </c>
      <c r="H13" s="25" t="n">
        <v>398</v>
      </c>
      <c r="I13" s="25" t="n">
        <v>1217</v>
      </c>
      <c r="J13" s="25" t="n">
        <v>977</v>
      </c>
      <c r="K13" s="25" t="n">
        <v>1031</v>
      </c>
      <c r="L13" s="25" t="n">
        <v>985</v>
      </c>
      <c r="M13" s="25" t="n">
        <v>674</v>
      </c>
      <c r="N13" s="25" t="n">
        <v>707</v>
      </c>
      <c r="O13" s="25" t="n">
        <v>-68765</v>
      </c>
      <c r="P13" s="25" t="n">
        <v>1152</v>
      </c>
      <c r="Q13" s="25" t="n">
        <v>961</v>
      </c>
      <c r="R13" s="25" t="n">
        <v>1157</v>
      </c>
      <c r="S13" s="25" t="n">
        <v>1042</v>
      </c>
      <c r="T13" s="25" t="n">
        <v>246</v>
      </c>
      <c r="U13" s="25" t="n">
        <v>839</v>
      </c>
      <c r="V13" s="25" t="n">
        <v>1611</v>
      </c>
      <c r="W13" s="25" t="n">
        <v>261</v>
      </c>
      <c r="X13" s="25" t="n">
        <v>1156</v>
      </c>
      <c r="Y13" s="25" t="n">
        <v>370</v>
      </c>
      <c r="Z13" s="25" t="n">
        <v>1261</v>
      </c>
      <c r="AA13" s="25" t="n">
        <v>1168</v>
      </c>
      <c r="AB13" s="25" t="n">
        <v>1027</v>
      </c>
      <c r="AC13" s="25" t="n">
        <v>1575</v>
      </c>
      <c r="AD13" s="25" t="n">
        <v>1382</v>
      </c>
      <c r="AE13" s="25" t="n">
        <v>1223</v>
      </c>
      <c r="AF13" s="25" t="n">
        <v>1242</v>
      </c>
      <c r="AG13" s="25" t="n">
        <v>1531</v>
      </c>
      <c r="AH13" s="25" t="n">
        <v>1698</v>
      </c>
      <c r="AI13" s="25" t="n">
        <v>1674</v>
      </c>
      <c r="AJ13" s="25" t="n">
        <v>1493</v>
      </c>
      <c r="AK13" s="25" t="n">
        <v>4109</v>
      </c>
      <c r="AL13" s="25" t="n">
        <v>6411</v>
      </c>
      <c r="AM13" s="25" t="n">
        <v>4996</v>
      </c>
      <c r="AN13" s="25" t="n">
        <v>3981</v>
      </c>
      <c r="AO13" s="25" t="n">
        <v>3527</v>
      </c>
      <c r="AP13" s="25" t="n">
        <v>2042</v>
      </c>
      <c r="AQ13" s="25" t="n">
        <v>2318</v>
      </c>
    </row>
    <row r="14" customFormat="false" ht="15" hidden="false" customHeight="true" outlineLevel="0" collapsed="false">
      <c r="A14" s="3" t="s">
        <v>337</v>
      </c>
      <c r="B14" s="25" t="n">
        <v>-11722</v>
      </c>
      <c r="C14" s="25" t="n">
        <v>0</v>
      </c>
      <c r="D14" s="25" t="n">
        <v>-4037</v>
      </c>
      <c r="E14" s="25" t="n">
        <v>28</v>
      </c>
      <c r="F14" s="25" t="n">
        <v>-19193</v>
      </c>
      <c r="G14" s="25" t="n">
        <v>23</v>
      </c>
      <c r="H14" s="25" t="n">
        <v>0</v>
      </c>
      <c r="I14" s="25" t="n">
        <v>3</v>
      </c>
      <c r="J14" s="25" t="n">
        <v>0</v>
      </c>
      <c r="K14" s="25" t="n">
        <v>-995</v>
      </c>
      <c r="L14" s="25" t="n">
        <v>0</v>
      </c>
      <c r="M14" s="25" t="n">
        <v>8</v>
      </c>
      <c r="N14" s="25" t="n">
        <v>-1</v>
      </c>
      <c r="O14" s="25" t="n">
        <v>-177</v>
      </c>
      <c r="P14" s="25" t="n">
        <v>-1899</v>
      </c>
      <c r="Q14" s="25" t="n">
        <v>33</v>
      </c>
      <c r="R14" s="25" t="n">
        <v>0</v>
      </c>
      <c r="S14" s="25" t="n">
        <v>0</v>
      </c>
      <c r="T14" s="25" t="n">
        <v>0</v>
      </c>
      <c r="U14" s="25" t="n">
        <v>-34234</v>
      </c>
      <c r="V14" s="25" t="n">
        <v>-5</v>
      </c>
      <c r="W14" s="25" t="n">
        <v>0</v>
      </c>
      <c r="X14" s="25" t="n">
        <v>0</v>
      </c>
      <c r="Y14" s="25" t="n">
        <v>0</v>
      </c>
      <c r="Z14" s="25" t="n">
        <v>0</v>
      </c>
      <c r="AA14" s="25" t="n">
        <v>0</v>
      </c>
      <c r="AB14" s="25" t="n">
        <v>0</v>
      </c>
      <c r="AC14" s="25" t="n">
        <v>0</v>
      </c>
      <c r="AD14" s="25" t="n">
        <v>0</v>
      </c>
      <c r="AE14" s="25" t="n">
        <v>0</v>
      </c>
      <c r="AF14" s="25" t="n">
        <v>0</v>
      </c>
      <c r="AG14" s="25" t="n">
        <v>0</v>
      </c>
      <c r="AH14" s="25" t="n">
        <v>0</v>
      </c>
      <c r="AI14" s="25" t="n">
        <v>0</v>
      </c>
      <c r="AJ14" s="25" t="n">
        <v>0</v>
      </c>
      <c r="AK14" s="25" t="n">
        <v>0</v>
      </c>
      <c r="AL14" s="25" t="n">
        <v>67</v>
      </c>
      <c r="AM14" s="25" t="n">
        <v>11</v>
      </c>
      <c r="AN14" s="25" t="n">
        <v>2</v>
      </c>
      <c r="AO14" s="25" t="n">
        <v>0</v>
      </c>
      <c r="AP14" s="25" t="n">
        <v>0</v>
      </c>
      <c r="AQ14" s="25" t="n">
        <v>0</v>
      </c>
    </row>
    <row r="15" customFormat="false" ht="15" hidden="false" customHeight="true" outlineLevel="0" collapsed="false">
      <c r="A15" s="3" t="s">
        <v>338</v>
      </c>
      <c r="B15" s="25" t="n">
        <v>-3058</v>
      </c>
      <c r="C15" s="25" t="n">
        <v>-56525</v>
      </c>
      <c r="D15" s="25" t="n">
        <v>-5509</v>
      </c>
      <c r="E15" s="25" t="n">
        <v>-681</v>
      </c>
      <c r="F15" s="25" t="n">
        <v>-601</v>
      </c>
      <c r="G15" s="25" t="n">
        <v>-1162</v>
      </c>
      <c r="H15" s="25" t="n">
        <v>-3945</v>
      </c>
      <c r="I15" s="25" t="n">
        <v>-428</v>
      </c>
      <c r="J15" s="25" t="n">
        <v>-5880</v>
      </c>
      <c r="K15" s="25" t="n">
        <v>-1116</v>
      </c>
      <c r="L15" s="25" t="n">
        <v>-7864</v>
      </c>
      <c r="M15" s="25" t="n">
        <v>-457</v>
      </c>
      <c r="N15" s="25" t="n">
        <v>-581</v>
      </c>
      <c r="O15" s="25" t="n">
        <v>-1009</v>
      </c>
      <c r="P15" s="25" t="n">
        <v>-631</v>
      </c>
      <c r="Q15" s="25" t="n">
        <v>-596</v>
      </c>
      <c r="R15" s="25" t="n">
        <v>-1936</v>
      </c>
      <c r="S15" s="25" t="n">
        <v>-1511</v>
      </c>
      <c r="T15" s="25" t="n">
        <v>-535</v>
      </c>
      <c r="U15" s="25" t="n">
        <v>-1929</v>
      </c>
      <c r="V15" s="25" t="n">
        <v>-216</v>
      </c>
      <c r="W15" s="25" t="n">
        <v>-24104</v>
      </c>
      <c r="X15" s="25" t="n">
        <v>-973</v>
      </c>
      <c r="Y15" s="25" t="n">
        <v>-373</v>
      </c>
      <c r="Z15" s="25" t="n">
        <v>-3528</v>
      </c>
      <c r="AA15" s="25" t="n">
        <v>-596</v>
      </c>
      <c r="AB15" s="25" t="n">
        <v>-720</v>
      </c>
      <c r="AC15" s="25" t="n">
        <v>2651</v>
      </c>
      <c r="AD15" s="25" t="n">
        <v>-1538</v>
      </c>
      <c r="AE15" s="25" t="n">
        <v>-2131</v>
      </c>
      <c r="AF15" s="25" t="n">
        <v>-7627</v>
      </c>
      <c r="AG15" s="25" t="n">
        <v>-11049</v>
      </c>
      <c r="AH15" s="25" t="n">
        <v>-9329</v>
      </c>
      <c r="AI15" s="25" t="n">
        <v>-1328</v>
      </c>
      <c r="AJ15" s="25" t="n">
        <v>-15844</v>
      </c>
      <c r="AK15" s="25" t="n">
        <v>-3828</v>
      </c>
      <c r="AL15" s="25" t="n">
        <v>-1692</v>
      </c>
      <c r="AM15" s="25" t="n">
        <v>-2129</v>
      </c>
      <c r="AN15" s="25" t="n">
        <v>-45219</v>
      </c>
      <c r="AO15" s="25" t="n">
        <v>-3400</v>
      </c>
      <c r="AP15" s="25" t="n">
        <v>-2238</v>
      </c>
      <c r="AQ15" s="25" t="n">
        <v>-12954</v>
      </c>
    </row>
    <row r="16" customFormat="false" ht="15" hidden="false" customHeight="true" outlineLevel="0" collapsed="false">
      <c r="A16" s="3" t="s">
        <v>339</v>
      </c>
      <c r="B16" s="25" t="n">
        <v>2556</v>
      </c>
      <c r="C16" s="25" t="n">
        <v>1504</v>
      </c>
      <c r="D16" s="25" t="n">
        <v>10420</v>
      </c>
      <c r="E16" s="25" t="n">
        <v>-4112</v>
      </c>
      <c r="F16" s="25" t="n">
        <v>1090</v>
      </c>
      <c r="G16" s="25" t="n">
        <v>1042</v>
      </c>
      <c r="H16" s="25" t="n">
        <v>1028</v>
      </c>
      <c r="I16" s="25" t="n">
        <v>2026</v>
      </c>
      <c r="J16" s="25" t="n">
        <v>3441</v>
      </c>
      <c r="K16" s="25" t="n">
        <v>3769</v>
      </c>
      <c r="L16" s="25" t="n">
        <v>7661</v>
      </c>
      <c r="M16" s="25" t="n">
        <v>2396</v>
      </c>
      <c r="N16" s="25" t="n">
        <v>3275</v>
      </c>
      <c r="O16" s="25" t="n">
        <v>5117</v>
      </c>
      <c r="P16" s="25" t="n">
        <v>2813</v>
      </c>
      <c r="Q16" s="25" t="n">
        <v>6972</v>
      </c>
      <c r="R16" s="25" t="n">
        <v>2533</v>
      </c>
      <c r="S16" s="25" t="n">
        <v>1694</v>
      </c>
      <c r="T16" s="25" t="n">
        <v>4097</v>
      </c>
      <c r="U16" s="25" t="n">
        <v>9186</v>
      </c>
      <c r="V16" s="25" t="n">
        <v>4110</v>
      </c>
      <c r="W16" s="25" t="n">
        <v>3342</v>
      </c>
      <c r="X16" s="25" t="n">
        <v>3456</v>
      </c>
      <c r="Y16" s="25" t="n">
        <v>8367</v>
      </c>
      <c r="Z16" s="25" t="n">
        <v>3056</v>
      </c>
      <c r="AA16" s="25" t="n">
        <v>2380</v>
      </c>
      <c r="AB16" s="25" t="n">
        <v>3755</v>
      </c>
      <c r="AC16" s="25" t="n">
        <v>4473</v>
      </c>
      <c r="AD16" s="25" t="n">
        <v>8995</v>
      </c>
      <c r="AE16" s="25" t="n">
        <v>6564</v>
      </c>
      <c r="AF16" s="25" t="n">
        <v>4958</v>
      </c>
      <c r="AG16" s="25" t="n">
        <v>8902</v>
      </c>
      <c r="AH16" s="25" t="n">
        <v>31738</v>
      </c>
      <c r="AI16" s="25" t="n">
        <v>13385</v>
      </c>
      <c r="AJ16" s="25" t="n">
        <v>13971</v>
      </c>
      <c r="AK16" s="25" t="n">
        <v>14957</v>
      </c>
      <c r="AL16" s="25" t="n">
        <v>4156</v>
      </c>
      <c r="AM16" s="25" t="n">
        <v>4805</v>
      </c>
      <c r="AN16" s="25" t="n">
        <v>30942</v>
      </c>
      <c r="AO16" s="25" t="n">
        <v>20582</v>
      </c>
      <c r="AP16" s="25" t="n">
        <v>40788</v>
      </c>
      <c r="AQ16" s="25" t="n">
        <v>10004</v>
      </c>
    </row>
    <row r="17" customFormat="false" ht="15" hidden="false" customHeight="true" outlineLevel="0" collapsed="false">
      <c r="A17" s="3" t="s">
        <v>340</v>
      </c>
      <c r="B17" s="25" t="n">
        <v>350</v>
      </c>
      <c r="C17" s="25" t="n">
        <v>413</v>
      </c>
      <c r="D17" s="25" t="n">
        <v>426</v>
      </c>
      <c r="E17" s="25" t="n">
        <v>424</v>
      </c>
      <c r="F17" s="25" t="n">
        <v>262</v>
      </c>
      <c r="G17" s="25" t="n">
        <v>220</v>
      </c>
      <c r="H17" s="25" t="n">
        <v>228</v>
      </c>
      <c r="I17" s="25" t="n">
        <v>-232</v>
      </c>
      <c r="J17" s="25" t="n">
        <v>213</v>
      </c>
      <c r="K17" s="25" t="n">
        <v>274</v>
      </c>
      <c r="L17" s="25" t="n">
        <v>280</v>
      </c>
      <c r="M17" s="25" t="n">
        <v>111</v>
      </c>
      <c r="N17" s="25" t="n">
        <v>238</v>
      </c>
      <c r="O17" s="25" t="n">
        <v>246</v>
      </c>
      <c r="P17" s="25" t="n">
        <v>265</v>
      </c>
      <c r="Q17" s="25" t="n">
        <v>-3030</v>
      </c>
      <c r="R17" s="25" t="n">
        <v>53</v>
      </c>
      <c r="S17" s="25" t="n">
        <v>187</v>
      </c>
      <c r="T17" s="25" t="n">
        <v>262</v>
      </c>
      <c r="U17" s="25" t="n">
        <v>350</v>
      </c>
      <c r="V17" s="25" t="n">
        <v>153</v>
      </c>
      <c r="W17" s="25" t="n">
        <v>242</v>
      </c>
      <c r="X17" s="25" t="n">
        <v>284</v>
      </c>
      <c r="Y17" s="25" t="n">
        <v>236</v>
      </c>
      <c r="Z17" s="25" t="n">
        <v>282</v>
      </c>
      <c r="AA17" s="25" t="n">
        <v>291</v>
      </c>
      <c r="AB17" s="25" t="n">
        <v>152</v>
      </c>
      <c r="AC17" s="25" t="n">
        <v>175</v>
      </c>
      <c r="AD17" s="25" t="n">
        <v>298</v>
      </c>
      <c r="AE17" s="25" t="n">
        <v>336</v>
      </c>
      <c r="AF17" s="25" t="n">
        <v>258</v>
      </c>
      <c r="AG17" s="25" t="n">
        <v>256</v>
      </c>
      <c r="AH17" s="25" t="n">
        <v>304</v>
      </c>
      <c r="AI17" s="25" t="n">
        <v>331</v>
      </c>
      <c r="AJ17" s="25" t="n">
        <v>290</v>
      </c>
      <c r="AK17" s="25" t="n">
        <v>331</v>
      </c>
      <c r="AL17" s="25" t="n">
        <v>422</v>
      </c>
      <c r="AM17" s="25" t="n">
        <v>407</v>
      </c>
      <c r="AN17" s="25" t="n">
        <v>395</v>
      </c>
      <c r="AO17" s="25" t="n">
        <v>361</v>
      </c>
      <c r="AP17" s="25" t="n">
        <v>422</v>
      </c>
      <c r="AQ17" s="25" t="n">
        <v>411</v>
      </c>
    </row>
    <row r="18" customFormat="false" ht="15" hidden="false" customHeight="true" outlineLevel="0" collapsed="false">
      <c r="A18" s="3" t="s">
        <v>341</v>
      </c>
      <c r="B18" s="25" t="n">
        <v>0</v>
      </c>
      <c r="C18" s="25" t="n">
        <v>0</v>
      </c>
      <c r="D18" s="25" t="n">
        <v>0</v>
      </c>
      <c r="E18" s="25" t="n">
        <v>0</v>
      </c>
      <c r="F18" s="25" t="n">
        <v>0</v>
      </c>
      <c r="G18" s="25" t="n">
        <v>0</v>
      </c>
      <c r="H18" s="25" t="n">
        <v>0</v>
      </c>
      <c r="I18" s="25" t="n">
        <v>1693</v>
      </c>
      <c r="J18" s="25" t="n">
        <v>0</v>
      </c>
      <c r="K18" s="25" t="n">
        <v>0</v>
      </c>
      <c r="L18" s="25" t="n">
        <v>702</v>
      </c>
      <c r="M18" s="25" t="n">
        <v>0</v>
      </c>
      <c r="N18" s="25" t="n">
        <v>0</v>
      </c>
      <c r="O18" s="25" t="n">
        <v>0</v>
      </c>
      <c r="P18" s="25" t="n">
        <v>0</v>
      </c>
      <c r="Q18" s="25" t="n">
        <v>0</v>
      </c>
      <c r="R18" s="25" t="n">
        <v>0</v>
      </c>
      <c r="S18" s="25" t="n">
        <v>0</v>
      </c>
      <c r="T18" s="25" t="n">
        <v>0</v>
      </c>
      <c r="U18" s="25" t="n">
        <v>0</v>
      </c>
      <c r="V18" s="25" t="n">
        <v>0</v>
      </c>
      <c r="W18" s="25" t="n">
        <v>0</v>
      </c>
      <c r="X18" s="25" t="n">
        <v>0</v>
      </c>
      <c r="Y18" s="25" t="n">
        <v>16769</v>
      </c>
      <c r="Z18" s="25" t="n">
        <v>0</v>
      </c>
      <c r="AA18" s="25" t="n">
        <v>0</v>
      </c>
      <c r="AB18" s="25" t="n">
        <v>0</v>
      </c>
      <c r="AC18" s="25" t="n">
        <v>0</v>
      </c>
      <c r="AD18" s="25" t="n">
        <v>0</v>
      </c>
      <c r="AE18" s="25" t="n">
        <v>0</v>
      </c>
      <c r="AF18" s="25" t="n">
        <v>0</v>
      </c>
      <c r="AG18" s="25" t="n">
        <v>0</v>
      </c>
      <c r="AH18" s="25" t="n">
        <v>0</v>
      </c>
      <c r="AI18" s="25" t="n">
        <v>0</v>
      </c>
      <c r="AJ18" s="25" t="n">
        <v>0</v>
      </c>
      <c r="AK18" s="25" t="n">
        <v>0</v>
      </c>
      <c r="AL18" s="25" t="n">
        <v>0</v>
      </c>
      <c r="AM18" s="25" t="n">
        <v>0</v>
      </c>
      <c r="AN18" s="25" t="n">
        <v>0</v>
      </c>
      <c r="AO18" s="25" t="n">
        <v>0</v>
      </c>
      <c r="AP18" s="25" t="n">
        <v>0</v>
      </c>
      <c r="AQ18" s="25" t="n">
        <v>0</v>
      </c>
    </row>
    <row r="19" customFormat="false" ht="15" hidden="false" customHeight="true" outlineLevel="0" collapsed="false">
      <c r="A19" s="3" t="s">
        <v>342</v>
      </c>
      <c r="B19" s="25" t="n">
        <v>0</v>
      </c>
      <c r="C19" s="25" t="n">
        <v>0</v>
      </c>
      <c r="D19" s="25" t="n">
        <v>0</v>
      </c>
      <c r="E19" s="25" t="n">
        <v>0</v>
      </c>
      <c r="F19" s="25" t="n">
        <v>0</v>
      </c>
      <c r="G19" s="25" t="n">
        <v>0</v>
      </c>
      <c r="H19" s="25" t="n">
        <v>0</v>
      </c>
      <c r="I19" s="25" t="n">
        <v>0</v>
      </c>
      <c r="J19" s="25" t="n">
        <v>0</v>
      </c>
      <c r="K19" s="25" t="n">
        <v>0</v>
      </c>
      <c r="L19" s="25" t="n">
        <v>0</v>
      </c>
      <c r="M19" s="25" t="n">
        <v>0</v>
      </c>
      <c r="N19" s="25" t="n">
        <v>0</v>
      </c>
      <c r="O19" s="25" t="n">
        <v>0</v>
      </c>
      <c r="P19" s="25" t="n">
        <v>0</v>
      </c>
      <c r="Q19" s="25" t="n">
        <v>0</v>
      </c>
      <c r="R19" s="25" t="n">
        <v>0</v>
      </c>
      <c r="S19" s="25" t="n">
        <v>0</v>
      </c>
      <c r="T19" s="25" t="n">
        <v>0</v>
      </c>
      <c r="U19" s="25" t="n">
        <v>0</v>
      </c>
      <c r="V19" s="25" t="n">
        <v>0</v>
      </c>
      <c r="W19" s="25" t="n">
        <v>0</v>
      </c>
      <c r="X19" s="25" t="n">
        <v>0</v>
      </c>
      <c r="Y19" s="25" t="n">
        <v>0</v>
      </c>
      <c r="Z19" s="25" t="n">
        <v>0</v>
      </c>
      <c r="AA19" s="25" t="n">
        <v>0</v>
      </c>
      <c r="AB19" s="25" t="n">
        <v>0</v>
      </c>
      <c r="AC19" s="25" t="n">
        <v>0</v>
      </c>
      <c r="AD19" s="25" t="n">
        <v>0</v>
      </c>
      <c r="AE19" s="25" t="n">
        <v>0</v>
      </c>
      <c r="AF19" s="25" t="n">
        <v>0</v>
      </c>
      <c r="AG19" s="25" t="n">
        <v>0</v>
      </c>
      <c r="AH19" s="25" t="n">
        <v>0</v>
      </c>
      <c r="AI19" s="25" t="n">
        <v>0</v>
      </c>
      <c r="AJ19" s="25" t="n">
        <v>0</v>
      </c>
      <c r="AK19" s="25" t="n">
        <v>0</v>
      </c>
      <c r="AL19" s="25" t="n">
        <v>0</v>
      </c>
      <c r="AM19" s="25" t="n">
        <v>0</v>
      </c>
      <c r="AN19" s="25" t="n">
        <v>0</v>
      </c>
      <c r="AO19" s="25" t="n">
        <v>0</v>
      </c>
      <c r="AP19" s="25" t="n">
        <v>0</v>
      </c>
      <c r="AQ19" s="25" t="n">
        <v>0</v>
      </c>
    </row>
    <row r="20" customFormat="false" ht="15" hidden="false" customHeight="true" outlineLevel="0" collapsed="false">
      <c r="A20" s="3" t="s">
        <v>343</v>
      </c>
      <c r="B20" s="25" t="n">
        <v>0</v>
      </c>
      <c r="C20" s="25" t="n">
        <v>0</v>
      </c>
      <c r="D20" s="25" t="n">
        <v>0</v>
      </c>
      <c r="E20" s="25" t="n">
        <v>0</v>
      </c>
      <c r="F20" s="25" t="n">
        <v>0</v>
      </c>
      <c r="G20" s="25" t="n">
        <v>0</v>
      </c>
      <c r="H20" s="25" t="n">
        <v>0</v>
      </c>
      <c r="I20" s="25" t="n">
        <v>0</v>
      </c>
      <c r="J20" s="25" t="n">
        <v>0</v>
      </c>
      <c r="K20" s="25" t="n">
        <v>0</v>
      </c>
      <c r="L20" s="25" t="n">
        <v>0</v>
      </c>
      <c r="M20" s="25" t="n">
        <v>0</v>
      </c>
      <c r="N20" s="25" t="n">
        <v>0</v>
      </c>
      <c r="O20" s="25" t="n">
        <v>0</v>
      </c>
      <c r="P20" s="25" t="n">
        <v>0</v>
      </c>
      <c r="Q20" s="25" t="n">
        <v>0</v>
      </c>
      <c r="R20" s="25" t="n">
        <v>0</v>
      </c>
      <c r="S20" s="25" t="n">
        <v>0</v>
      </c>
      <c r="T20" s="25" t="n">
        <v>0</v>
      </c>
      <c r="U20" s="25" t="n">
        <v>0</v>
      </c>
      <c r="V20" s="25" t="n">
        <v>0</v>
      </c>
      <c r="W20" s="25" t="n">
        <v>0</v>
      </c>
      <c r="X20" s="25" t="n">
        <v>0</v>
      </c>
      <c r="Y20" s="25" t="n">
        <v>0</v>
      </c>
      <c r="Z20" s="25" t="n">
        <v>0</v>
      </c>
      <c r="AA20" s="25" t="n">
        <v>0</v>
      </c>
      <c r="AB20" s="25" t="n">
        <v>0</v>
      </c>
      <c r="AC20" s="25" t="n">
        <v>0</v>
      </c>
      <c r="AD20" s="25" t="n">
        <v>0</v>
      </c>
      <c r="AE20" s="25" t="n">
        <v>0</v>
      </c>
      <c r="AF20" s="25" t="n">
        <v>0</v>
      </c>
      <c r="AG20" s="25" t="n">
        <v>0</v>
      </c>
      <c r="AH20" s="25" t="n">
        <v>0</v>
      </c>
      <c r="AI20" s="25" t="n">
        <v>0</v>
      </c>
      <c r="AJ20" s="25" t="n">
        <v>0</v>
      </c>
      <c r="AK20" s="25" t="n">
        <v>0</v>
      </c>
      <c r="AL20" s="25" t="n">
        <v>0</v>
      </c>
      <c r="AM20" s="25" t="n">
        <v>0</v>
      </c>
      <c r="AN20" s="25" t="n">
        <v>0</v>
      </c>
      <c r="AO20" s="25" t="n">
        <v>0</v>
      </c>
      <c r="AP20" s="25" t="n">
        <v>0</v>
      </c>
      <c r="AQ20" s="25" t="n">
        <v>0</v>
      </c>
    </row>
    <row r="21" customFormat="false" ht="15" hidden="false" customHeight="true" outlineLevel="0" collapsed="false">
      <c r="A21" s="3" t="s">
        <v>344</v>
      </c>
      <c r="B21" s="25" t="n">
        <v>-2761</v>
      </c>
      <c r="C21" s="25" t="n">
        <v>-250</v>
      </c>
      <c r="D21" s="25" t="n">
        <v>-464</v>
      </c>
      <c r="E21" s="25" t="n">
        <v>-610</v>
      </c>
      <c r="F21" s="25" t="n">
        <v>-180</v>
      </c>
      <c r="G21" s="25" t="n">
        <v>-181</v>
      </c>
      <c r="H21" s="25" t="n">
        <v>-171</v>
      </c>
      <c r="I21" s="25" t="n">
        <v>-185</v>
      </c>
      <c r="J21" s="25" t="n">
        <v>-185</v>
      </c>
      <c r="K21" s="25" t="n">
        <v>-188</v>
      </c>
      <c r="L21" s="25" t="n">
        <v>-190</v>
      </c>
      <c r="M21" s="25" t="n">
        <v>-190</v>
      </c>
      <c r="N21" s="25" t="n">
        <v>-192</v>
      </c>
      <c r="O21" s="25" t="n">
        <v>-143</v>
      </c>
      <c r="P21" s="25" t="n">
        <v>-25</v>
      </c>
      <c r="Q21" s="25" t="n">
        <v>-24</v>
      </c>
      <c r="R21" s="25" t="n">
        <v>-24</v>
      </c>
      <c r="S21" s="25" t="n">
        <v>0</v>
      </c>
      <c r="T21" s="25" t="n">
        <v>0</v>
      </c>
      <c r="U21" s="25" t="n">
        <v>0</v>
      </c>
      <c r="V21" s="25" t="n">
        <v>0</v>
      </c>
      <c r="W21" s="25" t="n">
        <v>0</v>
      </c>
      <c r="X21" s="25" t="n">
        <v>0</v>
      </c>
      <c r="Y21" s="25" t="n">
        <v>0</v>
      </c>
      <c r="Z21" s="25" t="n">
        <v>0</v>
      </c>
      <c r="AA21" s="25" t="n">
        <v>0</v>
      </c>
      <c r="AB21" s="25" t="n">
        <v>0</v>
      </c>
      <c r="AC21" s="25" t="n">
        <v>0</v>
      </c>
      <c r="AD21" s="25" t="n">
        <v>0</v>
      </c>
      <c r="AE21" s="25" t="n">
        <v>0</v>
      </c>
      <c r="AF21" s="25" t="n">
        <v>0</v>
      </c>
      <c r="AG21" s="25" t="n">
        <v>0</v>
      </c>
      <c r="AH21" s="25" t="n">
        <v>0</v>
      </c>
      <c r="AI21" s="25" t="n">
        <v>0</v>
      </c>
      <c r="AJ21" s="25" t="n">
        <v>0</v>
      </c>
      <c r="AK21" s="25" t="n">
        <v>0</v>
      </c>
      <c r="AL21" s="25" t="n">
        <v>0</v>
      </c>
      <c r="AM21" s="25" t="n">
        <v>0</v>
      </c>
      <c r="AN21" s="25" t="n">
        <v>0</v>
      </c>
      <c r="AO21" s="25" t="n">
        <v>0</v>
      </c>
      <c r="AP21" s="25" t="n">
        <v>0</v>
      </c>
      <c r="AQ21" s="25" t="n">
        <v>0</v>
      </c>
    </row>
    <row r="22" customFormat="false" ht="15" hidden="false" customHeight="true" outlineLevel="0" collapsed="false">
      <c r="A22" s="3" t="s">
        <v>345</v>
      </c>
      <c r="B22" s="26" t="n">
        <f aca="false">B5+SUM(B7:B21)</f>
        <v>426804</v>
      </c>
      <c r="C22" s="26" t="n">
        <f aca="false">C5+SUM(C7:C21)</f>
        <v>421217</v>
      </c>
      <c r="D22" s="26" t="n">
        <f aca="false">D5+SUM(D7:D21)</f>
        <v>420297</v>
      </c>
      <c r="E22" s="26" t="n">
        <f aca="false">E5+SUM(E7:E21)</f>
        <v>429705</v>
      </c>
      <c r="F22" s="26" t="n">
        <f aca="false">F5+SUM(F7:F21)</f>
        <v>419584</v>
      </c>
      <c r="G22" s="26" t="n">
        <f aca="false">G5+SUM(G7:G21)</f>
        <v>425480</v>
      </c>
      <c r="H22" s="26" t="n">
        <f aca="false">H5+SUM(H7:H21)</f>
        <v>435143</v>
      </c>
      <c r="I22" s="26" t="n">
        <f aca="false">I5+SUM(I7:I21)</f>
        <v>449706</v>
      </c>
      <c r="J22" s="26" t="n">
        <f aca="false">J5+SUM(J7:J21)</f>
        <v>432715</v>
      </c>
      <c r="K22" s="26" t="n">
        <f aca="false">K5+SUM(K7:K21)</f>
        <v>446394</v>
      </c>
      <c r="L22" s="26" t="n">
        <f aca="false">L5+SUM(L7:L21)</f>
        <v>454748</v>
      </c>
      <c r="M22" s="26" t="n">
        <f aca="false">M5+SUM(M7:M21)</f>
        <v>456675</v>
      </c>
      <c r="N22" s="26" t="n">
        <f aca="false">N5+SUM(N7:N21)</f>
        <v>455790</v>
      </c>
      <c r="O22" s="26" t="n">
        <f aca="false">O5+SUM(O7:O21)</f>
        <v>469467</v>
      </c>
      <c r="P22" s="26" t="n">
        <f aca="false">P5+SUM(P7:P21)</f>
        <v>482608</v>
      </c>
      <c r="Q22" s="26" t="n">
        <f aca="false">Q5+SUM(Q7:Q21)</f>
        <v>479842</v>
      </c>
      <c r="R22" s="26" t="n">
        <f aca="false">R5+SUM(R7:R21)</f>
        <v>468757</v>
      </c>
      <c r="S22" s="26" t="n">
        <f aca="false">S5+SUM(S7:S21)</f>
        <v>454042</v>
      </c>
      <c r="T22" s="26" t="n">
        <f aca="false">T5+SUM(T7:T21)</f>
        <v>414095</v>
      </c>
      <c r="U22" s="26" t="n">
        <f aca="false">U5+SUM(U7:U21)</f>
        <v>412251</v>
      </c>
      <c r="V22" s="26" t="n">
        <f aca="false">V5+SUM(V7:V21)</f>
        <v>377078</v>
      </c>
      <c r="W22" s="26" t="n">
        <f aca="false">W5+SUM(W7:W21)</f>
        <v>392912</v>
      </c>
      <c r="X22" s="26" t="n">
        <f aca="false">X5+SUM(X7:X21)</f>
        <v>409836</v>
      </c>
      <c r="Y22" s="26" t="n">
        <f aca="false">Y5+SUM(Y7:Y21)</f>
        <v>433534</v>
      </c>
      <c r="Z22" s="26" t="n">
        <f aca="false">Z5+SUM(Z7:Z21)</f>
        <v>427786</v>
      </c>
      <c r="AA22" s="26" t="n">
        <f aca="false">AA5+SUM(AA7:AA21)</f>
        <v>468825</v>
      </c>
      <c r="AB22" s="26" t="n">
        <f aca="false">AB5+SUM(AB7:AB21)</f>
        <v>470690</v>
      </c>
      <c r="AC22" s="26" t="n">
        <f aca="false">AC5+SUM(AC7:AC21)</f>
        <v>495602</v>
      </c>
      <c r="AD22" s="26" t="n">
        <f aca="false">AD5+SUM(AD7:AD21)</f>
        <v>460840</v>
      </c>
      <c r="AE22" s="26" t="n">
        <f aca="false">AE5+SUM(AE7:AE21)</f>
        <v>489458</v>
      </c>
      <c r="AF22" s="26" t="n">
        <f aca="false">AF5+SUM(AF7:AF21)</f>
        <v>492122</v>
      </c>
      <c r="AG22" s="26" t="n">
        <f aca="false">AG5+SUM(AG7:AG21)</f>
        <v>504855</v>
      </c>
      <c r="AH22" s="26" t="n">
        <f aca="false">AH5+SUM(AH7:AH21)</f>
        <v>487261</v>
      </c>
      <c r="AI22" s="26" t="n">
        <f aca="false">AI5+SUM(AI7:AI21)</f>
        <v>502094</v>
      </c>
      <c r="AJ22" s="26" t="n">
        <f aca="false">AJ5+SUM(AJ7:AJ21)</f>
        <v>507173</v>
      </c>
      <c r="AK22" s="26" t="n">
        <f aca="false">AK5+SUM(AK7:AK21)</f>
        <v>521754</v>
      </c>
      <c r="AL22" s="26" t="n">
        <f aca="false">AL5+SUM(AL7:AL21)</f>
        <v>505085</v>
      </c>
      <c r="AM22" s="26" t="n">
        <f aca="false">AM5+SUM(AM7:AM21)</f>
        <v>520221</v>
      </c>
      <c r="AN22" s="26" t="n">
        <f aca="false">AN5+SUM(AN7:AN21)</f>
        <v>525957</v>
      </c>
      <c r="AO22" s="26" t="n">
        <f aca="false">AO5+SUM(AO7:AO21)</f>
        <v>527538</v>
      </c>
      <c r="AP22" s="26" t="n">
        <f aca="false">AP5+SUM(AP7:AP21)</f>
        <v>513164</v>
      </c>
      <c r="AQ22" s="26" t="n">
        <f aca="false">AQ5+SUM(AQ7:AQ21)</f>
        <v>520038</v>
      </c>
    </row>
    <row r="23" customFormat="false" ht="15" hidden="false" customHeight="true" outlineLevel="0" collapsed="false">
      <c r="A23" s="3" t="s">
        <v>346</v>
      </c>
      <c r="B23" s="25" t="n">
        <v>426804</v>
      </c>
      <c r="C23" s="25" t="n">
        <v>421217</v>
      </c>
      <c r="D23" s="25" t="n">
        <v>420297</v>
      </c>
      <c r="E23" s="25" t="n">
        <v>429705</v>
      </c>
      <c r="F23" s="25" t="n">
        <v>419584</v>
      </c>
      <c r="G23" s="25" t="n">
        <v>425480</v>
      </c>
      <c r="H23" s="25" t="n">
        <v>435143</v>
      </c>
      <c r="I23" s="25" t="n">
        <v>449706</v>
      </c>
      <c r="J23" s="25" t="n">
        <v>432715</v>
      </c>
      <c r="K23" s="25" t="n">
        <v>446394</v>
      </c>
      <c r="L23" s="25" t="n">
        <v>454748</v>
      </c>
      <c r="M23" s="25" t="n">
        <v>456675</v>
      </c>
      <c r="N23" s="25" t="n">
        <v>455790</v>
      </c>
      <c r="O23" s="25" t="n">
        <v>469467</v>
      </c>
      <c r="P23" s="25" t="n">
        <v>482608</v>
      </c>
      <c r="Q23" s="25" t="n">
        <v>479842</v>
      </c>
      <c r="R23" s="25" t="n">
        <v>468757</v>
      </c>
      <c r="S23" s="25" t="n">
        <v>454042</v>
      </c>
      <c r="T23" s="25" t="n">
        <v>414095</v>
      </c>
      <c r="U23" s="25" t="n">
        <v>412251</v>
      </c>
      <c r="V23" s="25" t="n">
        <v>377078</v>
      </c>
      <c r="W23" s="25" t="n">
        <v>392912</v>
      </c>
      <c r="X23" s="25" t="n">
        <v>409836</v>
      </c>
      <c r="Y23" s="25" t="n">
        <v>433534</v>
      </c>
      <c r="Z23" s="25" t="n">
        <v>427786</v>
      </c>
      <c r="AA23" s="25" t="n">
        <v>468825</v>
      </c>
      <c r="AB23" s="25" t="n">
        <v>470690</v>
      </c>
      <c r="AC23" s="25" t="n">
        <v>495602</v>
      </c>
      <c r="AD23" s="25" t="n">
        <v>460840</v>
      </c>
      <c r="AE23" s="25" t="n">
        <v>489458</v>
      </c>
      <c r="AF23" s="25" t="n">
        <v>492122</v>
      </c>
      <c r="AG23" s="25" t="n">
        <v>504855</v>
      </c>
      <c r="AH23" s="25" t="n">
        <v>487261</v>
      </c>
      <c r="AI23" s="25" t="n">
        <v>502094</v>
      </c>
      <c r="AJ23" s="25" t="n">
        <v>507173</v>
      </c>
      <c r="AK23" s="25" t="n">
        <v>521754</v>
      </c>
      <c r="AL23" s="25" t="n">
        <v>505085</v>
      </c>
      <c r="AM23" s="25" t="n">
        <v>520221</v>
      </c>
      <c r="AN23" s="25" t="n">
        <v>525957</v>
      </c>
      <c r="AO23" s="25" t="n">
        <v>527538</v>
      </c>
      <c r="AP23" s="25" t="n">
        <v>513164</v>
      </c>
      <c r="AQ23" s="25" t="n">
        <v>520038</v>
      </c>
    </row>
    <row r="24" customFormat="false" ht="15" hidden="false" customHeight="true" outlineLevel="0" collapsed="false">
      <c r="A24" s="3" t="s">
        <v>347</v>
      </c>
      <c r="B24" s="27" t="n">
        <f aca="false">B22-B23</f>
        <v>0</v>
      </c>
      <c r="C24" s="27" t="n">
        <f aca="false">C22-C23</f>
        <v>0</v>
      </c>
      <c r="D24" s="27" t="n">
        <f aca="false">D22-D23</f>
        <v>0</v>
      </c>
      <c r="E24" s="27" t="n">
        <f aca="false">E22-E23</f>
        <v>0</v>
      </c>
      <c r="F24" s="27" t="n">
        <f aca="false">F22-F23</f>
        <v>0</v>
      </c>
      <c r="G24" s="27" t="n">
        <f aca="false">G22-G23</f>
        <v>0</v>
      </c>
      <c r="H24" s="27" t="n">
        <f aca="false">H22-H23</f>
        <v>0</v>
      </c>
      <c r="I24" s="27" t="n">
        <f aca="false">I22-I23</f>
        <v>0</v>
      </c>
      <c r="J24" s="27" t="n">
        <f aca="false">J22-J23</f>
        <v>0</v>
      </c>
      <c r="K24" s="27" t="n">
        <f aca="false">K22-K23</f>
        <v>0</v>
      </c>
      <c r="L24" s="27" t="n">
        <f aca="false">L22-L23</f>
        <v>0</v>
      </c>
      <c r="M24" s="27" t="n">
        <f aca="false">M22-M23</f>
        <v>0</v>
      </c>
      <c r="N24" s="27" t="n">
        <f aca="false">N22-N23</f>
        <v>0</v>
      </c>
      <c r="O24" s="27" t="n">
        <f aca="false">O22-O23</f>
        <v>0</v>
      </c>
      <c r="P24" s="27" t="n">
        <f aca="false">P22-P23</f>
        <v>0</v>
      </c>
      <c r="Q24" s="27" t="n">
        <f aca="false">Q22-Q23</f>
        <v>0</v>
      </c>
      <c r="R24" s="27" t="n">
        <f aca="false">R22-R23</f>
        <v>0</v>
      </c>
      <c r="S24" s="27" t="n">
        <f aca="false">S22-S23</f>
        <v>0</v>
      </c>
      <c r="T24" s="27" t="n">
        <f aca="false">T22-T23</f>
        <v>0</v>
      </c>
      <c r="U24" s="27" t="n">
        <f aca="false">U22-U23</f>
        <v>0</v>
      </c>
      <c r="V24" s="27" t="n">
        <f aca="false">V22-V23</f>
        <v>0</v>
      </c>
      <c r="W24" s="27" t="n">
        <f aca="false">W22-W23</f>
        <v>0</v>
      </c>
      <c r="X24" s="27" t="n">
        <f aca="false">X22-X23</f>
        <v>0</v>
      </c>
      <c r="Y24" s="27" t="n">
        <f aca="false">Y22-Y23</f>
        <v>0</v>
      </c>
      <c r="Z24" s="27" t="n">
        <f aca="false">Z22-Z23</f>
        <v>0</v>
      </c>
      <c r="AA24" s="27" t="n">
        <f aca="false">AA22-AA23</f>
        <v>0</v>
      </c>
      <c r="AB24" s="27" t="n">
        <f aca="false">AB22-AB23</f>
        <v>0</v>
      </c>
      <c r="AC24" s="27" t="n">
        <f aca="false">AC22-AC23</f>
        <v>0</v>
      </c>
      <c r="AD24" s="27" t="n">
        <f aca="false">AD22-AD23</f>
        <v>0</v>
      </c>
      <c r="AE24" s="27" t="n">
        <f aca="false">AE22-AE23</f>
        <v>0</v>
      </c>
      <c r="AF24" s="27" t="n">
        <f aca="false">AF22-AF23</f>
        <v>0</v>
      </c>
      <c r="AG24" s="27" t="n">
        <f aca="false">AG22-AG23</f>
        <v>0</v>
      </c>
      <c r="AH24" s="27" t="n">
        <f aca="false">AH22-AH23</f>
        <v>0</v>
      </c>
      <c r="AI24" s="27" t="n">
        <f aca="false">AI22-AI23</f>
        <v>0</v>
      </c>
      <c r="AJ24" s="27" t="n">
        <f aca="false">AJ22-AJ23</f>
        <v>0</v>
      </c>
      <c r="AK24" s="27" t="n">
        <f aca="false">AK22-AK23</f>
        <v>0</v>
      </c>
      <c r="AL24" s="27" t="n">
        <f aca="false">AL22-AL23</f>
        <v>0</v>
      </c>
      <c r="AM24" s="27" t="n">
        <f aca="false">AM22-AM23</f>
        <v>0</v>
      </c>
      <c r="AN24" s="27" t="n">
        <f aca="false">AN22-AN23</f>
        <v>0</v>
      </c>
      <c r="AO24" s="27" t="n">
        <f aca="false">AO22-AO23</f>
        <v>0</v>
      </c>
      <c r="AP24" s="27" t="n">
        <f aca="false">AP22-AP23</f>
        <v>0</v>
      </c>
      <c r="AQ24" s="27" t="n">
        <f aca="false">AQ22-AQ23</f>
        <v>0</v>
      </c>
    </row>
    <row r="26" customFormat="false" ht="15" hidden="false" customHeight="true" outlineLevel="0" collapsed="false">
      <c r="A26" s="3" t="s">
        <v>348</v>
      </c>
      <c r="B26" s="25" t="n">
        <v>178516</v>
      </c>
      <c r="C26" s="25" t="n">
        <v>344676</v>
      </c>
      <c r="D26" s="25" t="n">
        <v>295110</v>
      </c>
      <c r="E26" s="25" t="n">
        <v>305228</v>
      </c>
      <c r="F26" s="25" t="n">
        <v>289585</v>
      </c>
      <c r="G26" s="25" t="n">
        <v>293819</v>
      </c>
      <c r="H26" s="25" t="n">
        <v>308478</v>
      </c>
      <c r="I26" s="25" t="n">
        <v>313022</v>
      </c>
      <c r="J26" s="25" t="n">
        <v>272162</v>
      </c>
      <c r="K26" s="25" t="n">
        <v>308971</v>
      </c>
      <c r="L26" s="25" t="n">
        <v>302080</v>
      </c>
      <c r="M26" s="25" t="n">
        <v>321654</v>
      </c>
      <c r="N26" s="25" t="n">
        <v>310758</v>
      </c>
      <c r="O26" s="25" t="n">
        <v>310666</v>
      </c>
      <c r="P26" s="25" t="n">
        <v>354939</v>
      </c>
      <c r="Q26" s="25" t="n">
        <v>334695</v>
      </c>
      <c r="R26" s="25" t="n">
        <v>333938</v>
      </c>
      <c r="S26" s="25" t="n">
        <v>330300</v>
      </c>
      <c r="T26" s="25" t="n">
        <v>292179</v>
      </c>
      <c r="U26" s="25" t="n">
        <v>281728</v>
      </c>
      <c r="V26" s="25" t="n">
        <v>257599</v>
      </c>
      <c r="W26" s="25" t="n">
        <v>302148</v>
      </c>
      <c r="X26" s="25" t="n">
        <v>296082</v>
      </c>
      <c r="Y26" s="25" t="n">
        <v>294803</v>
      </c>
      <c r="Z26" s="25" t="n">
        <v>301116</v>
      </c>
      <c r="AA26" s="25" t="n">
        <v>345767</v>
      </c>
      <c r="AB26" s="25" t="n">
        <v>349866</v>
      </c>
      <c r="AC26" s="25" t="n">
        <v>377168</v>
      </c>
      <c r="AD26" s="25" t="n">
        <v>332874</v>
      </c>
      <c r="AE26" s="25" t="n">
        <v>363407</v>
      </c>
      <c r="AF26" s="25" t="n">
        <v>376575</v>
      </c>
      <c r="AG26" s="25" t="n">
        <v>391170</v>
      </c>
      <c r="AH26" s="25" t="n">
        <v>338419</v>
      </c>
      <c r="AI26" s="25" t="n">
        <v>366348</v>
      </c>
      <c r="AJ26" s="25" t="n">
        <v>385436</v>
      </c>
      <c r="AK26" s="25" t="n">
        <v>379507</v>
      </c>
      <c r="AL26" s="25" t="n">
        <v>368935</v>
      </c>
      <c r="AM26" s="25" t="n">
        <v>382633</v>
      </c>
      <c r="AN26" s="25" t="n">
        <v>410199</v>
      </c>
      <c r="AO26" s="25" t="n">
        <v>376813</v>
      </c>
      <c r="AP26" s="25" t="n">
        <v>340911</v>
      </c>
      <c r="AQ26" s="25" t="n">
        <v>382461</v>
      </c>
    </row>
    <row r="27" customFormat="false" ht="15" hidden="false" customHeight="true" outlineLevel="0" collapsed="false">
      <c r="A27" s="3" t="s">
        <v>349</v>
      </c>
      <c r="B27" s="25" t="n">
        <v>289481</v>
      </c>
      <c r="C27" s="25" t="n">
        <v>290359</v>
      </c>
      <c r="D27" s="25" t="n">
        <v>297190</v>
      </c>
      <c r="E27" s="25" t="n">
        <v>302620</v>
      </c>
      <c r="F27" s="25" t="n">
        <v>283721</v>
      </c>
      <c r="G27" s="25" t="n">
        <v>293891</v>
      </c>
      <c r="H27" s="25" t="n">
        <v>304838</v>
      </c>
      <c r="I27" s="25" t="n">
        <v>316787</v>
      </c>
      <c r="J27" s="25" t="n">
        <v>293606</v>
      </c>
      <c r="K27" s="25" t="n">
        <v>311184</v>
      </c>
      <c r="L27" s="25" t="n">
        <v>319827</v>
      </c>
      <c r="M27" s="25" t="n">
        <v>324093</v>
      </c>
      <c r="N27" s="25" t="n">
        <v>314010</v>
      </c>
      <c r="O27" s="25" t="n">
        <v>331718</v>
      </c>
      <c r="P27" s="25" t="n">
        <v>351879</v>
      </c>
      <c r="Q27" s="25" t="n">
        <v>350461</v>
      </c>
      <c r="R27" s="25" t="n">
        <v>335088</v>
      </c>
      <c r="S27" s="25" t="n">
        <v>330820</v>
      </c>
      <c r="T27" s="25" t="n">
        <v>295918</v>
      </c>
      <c r="U27" s="25" t="n">
        <v>294542</v>
      </c>
      <c r="V27" s="25" t="n">
        <v>262290</v>
      </c>
      <c r="W27" s="25" t="n">
        <v>280401</v>
      </c>
      <c r="X27" s="25" t="n">
        <v>298465</v>
      </c>
      <c r="Y27" s="25" t="n">
        <v>320208</v>
      </c>
      <c r="Z27" s="25" t="n">
        <v>300566</v>
      </c>
      <c r="AA27" s="25" t="n">
        <v>347786</v>
      </c>
      <c r="AB27" s="25" t="n">
        <v>356667</v>
      </c>
      <c r="AC27" s="25" t="n">
        <v>366809</v>
      </c>
      <c r="AD27" s="25" t="n">
        <v>341212</v>
      </c>
      <c r="AE27" s="25" t="n">
        <v>369483</v>
      </c>
      <c r="AF27" s="25" t="n">
        <v>376139</v>
      </c>
      <c r="AG27" s="25" t="n">
        <v>390247</v>
      </c>
      <c r="AH27" s="25" t="n">
        <v>364896</v>
      </c>
      <c r="AI27" s="25" t="n">
        <v>380142</v>
      </c>
      <c r="AJ27" s="25" t="n">
        <v>384494</v>
      </c>
      <c r="AK27" s="25" t="n">
        <v>392074</v>
      </c>
      <c r="AL27" s="25" t="n">
        <v>372518</v>
      </c>
      <c r="AM27" s="25" t="n">
        <v>386790</v>
      </c>
      <c r="AN27" s="25" t="n">
        <v>399150</v>
      </c>
      <c r="AO27" s="25" t="n">
        <v>399945</v>
      </c>
      <c r="AP27" s="25" t="n">
        <v>381092</v>
      </c>
      <c r="AQ27" s="25" t="n">
        <v>393369</v>
      </c>
    </row>
    <row r="28" customFormat="false" ht="15" hidden="false" customHeight="true" outlineLevel="0" collapsed="false">
      <c r="A28" s="3" t="s">
        <v>350</v>
      </c>
      <c r="B28" s="26" t="n">
        <f aca="false">B27-B26</f>
        <v>110965</v>
      </c>
      <c r="C28" s="26" t="n">
        <f aca="false">C27-C26</f>
        <v>-54317</v>
      </c>
      <c r="D28" s="26" t="n">
        <f aca="false">D27-D26</f>
        <v>2080</v>
      </c>
      <c r="E28" s="26" t="n">
        <f aca="false">E27-E26</f>
        <v>-2608</v>
      </c>
      <c r="F28" s="26" t="n">
        <f aca="false">F27-F26</f>
        <v>-5864</v>
      </c>
      <c r="G28" s="26" t="n">
        <f aca="false">G27-G26</f>
        <v>72</v>
      </c>
      <c r="H28" s="26" t="n">
        <f aca="false">H27-H26</f>
        <v>-3640</v>
      </c>
      <c r="I28" s="26" t="n">
        <f aca="false">I27-I26</f>
        <v>3765</v>
      </c>
      <c r="J28" s="26" t="n">
        <f aca="false">J27-J26</f>
        <v>21444</v>
      </c>
      <c r="K28" s="26" t="n">
        <f aca="false">K27-K26</f>
        <v>2213</v>
      </c>
      <c r="L28" s="26" t="n">
        <f aca="false">L27-L26</f>
        <v>17747</v>
      </c>
      <c r="M28" s="26" t="n">
        <f aca="false">M27-M26</f>
        <v>2439</v>
      </c>
      <c r="N28" s="26" t="n">
        <f aca="false">N27-N26</f>
        <v>3252</v>
      </c>
      <c r="O28" s="26" t="n">
        <f aca="false">O27-O26</f>
        <v>21052</v>
      </c>
      <c r="P28" s="26" t="n">
        <f aca="false">P27-P26</f>
        <v>-3060</v>
      </c>
      <c r="Q28" s="26" t="n">
        <f aca="false">Q27-Q26</f>
        <v>15766</v>
      </c>
      <c r="R28" s="26" t="n">
        <f aca="false">R27-R26</f>
        <v>1150</v>
      </c>
      <c r="S28" s="26" t="n">
        <f aca="false">S27-S26</f>
        <v>520</v>
      </c>
      <c r="T28" s="26" t="n">
        <f aca="false">T27-T26</f>
        <v>3739</v>
      </c>
      <c r="U28" s="26" t="n">
        <f aca="false">U27-U26</f>
        <v>12814</v>
      </c>
      <c r="V28" s="26" t="n">
        <f aca="false">V27-V26</f>
        <v>4691</v>
      </c>
      <c r="W28" s="26" t="n">
        <f aca="false">W27-W26</f>
        <v>-21747</v>
      </c>
      <c r="X28" s="26" t="n">
        <f aca="false">X27-X26</f>
        <v>2383</v>
      </c>
      <c r="Y28" s="26" t="n">
        <f aca="false">Y27-Y26</f>
        <v>25405</v>
      </c>
      <c r="Z28" s="26" t="n">
        <f aca="false">Z27-Z26</f>
        <v>-550</v>
      </c>
      <c r="AA28" s="26" t="n">
        <f aca="false">AA27-AA26</f>
        <v>2019</v>
      </c>
      <c r="AB28" s="26" t="n">
        <f aca="false">AB27-AB26</f>
        <v>6801</v>
      </c>
      <c r="AC28" s="26" t="n">
        <f aca="false">AC27-AC26</f>
        <v>-10359</v>
      </c>
      <c r="AD28" s="26" t="n">
        <f aca="false">AD27-AD26</f>
        <v>8338</v>
      </c>
      <c r="AE28" s="26" t="n">
        <f aca="false">AE27-AE26</f>
        <v>6076</v>
      </c>
      <c r="AF28" s="26" t="n">
        <f aca="false">AF27-AF26</f>
        <v>-436</v>
      </c>
      <c r="AG28" s="26" t="n">
        <f aca="false">AG27-AG26</f>
        <v>-923</v>
      </c>
      <c r="AH28" s="26" t="n">
        <f aca="false">AH27-AH26</f>
        <v>26477</v>
      </c>
      <c r="AI28" s="26" t="n">
        <f aca="false">AI27-AI26</f>
        <v>13794</v>
      </c>
      <c r="AJ28" s="26" t="n">
        <f aca="false">AJ27-AJ26</f>
        <v>-942</v>
      </c>
      <c r="AK28" s="26" t="n">
        <f aca="false">AK27-AK26</f>
        <v>12567</v>
      </c>
      <c r="AL28" s="26" t="n">
        <f aca="false">AL27-AL26</f>
        <v>3583</v>
      </c>
      <c r="AM28" s="26" t="n">
        <f aca="false">AM27-AM26</f>
        <v>4157</v>
      </c>
      <c r="AN28" s="26" t="n">
        <f aca="false">AN27-AN26</f>
        <v>-11049</v>
      </c>
      <c r="AO28" s="26" t="n">
        <f aca="false">AO27-AO26</f>
        <v>23132</v>
      </c>
      <c r="AP28" s="26" t="n">
        <f aca="false">AP27-AP26</f>
        <v>40181</v>
      </c>
      <c r="AQ28" s="26" t="n">
        <f aca="false">AQ27-AQ26</f>
        <v>10908</v>
      </c>
    </row>
    <row r="30" customFormat="false" ht="15" hidden="false" customHeight="true" outlineLevel="0" collapsed="false">
      <c r="A30" s="3" t="s">
        <v>351</v>
      </c>
      <c r="B30" s="26" t="n">
        <f aca="false">B5+B10+B11+B9+B17</f>
        <v>4123952</v>
      </c>
      <c r="C30" s="26" t="n">
        <f aca="false">C5+C10+C11+C9+C17</f>
        <v>493757</v>
      </c>
      <c r="D30" s="26" t="n">
        <f aca="false">D5+D10+D11+D9+D17</f>
        <v>485761</v>
      </c>
      <c r="E30" s="26" t="n">
        <f aca="false">E5+E10+E11+E9+E17</f>
        <v>578775</v>
      </c>
      <c r="F30" s="26" t="n">
        <f aca="false">F5+F10+F11+F9+F17</f>
        <v>437677</v>
      </c>
      <c r="G30" s="26" t="n">
        <f aca="false">G5+G10+G11+G9+G17</f>
        <v>477587</v>
      </c>
      <c r="H30" s="26" t="n">
        <f aca="false">H5+H10+H11+H9+H17</f>
        <v>421733</v>
      </c>
      <c r="I30" s="26" t="n">
        <f aca="false">I5+I10+I11+I9+I17</f>
        <v>428027</v>
      </c>
      <c r="J30" s="26" t="n">
        <f aca="false">J5+J10+J11+J9+J17</f>
        <v>536853</v>
      </c>
      <c r="K30" s="26" t="n">
        <f aca="false">K5+K10+K11+K9+K17</f>
        <v>407856</v>
      </c>
      <c r="L30" s="26" t="n">
        <f aca="false">L5+L10+L11+L9+L17</f>
        <v>533239</v>
      </c>
      <c r="M30" s="26" t="n">
        <f aca="false">M5+M10+M11+M9+M17</f>
        <v>418517</v>
      </c>
      <c r="N30" s="26" t="n">
        <f aca="false">N5+N10+N11+N9+N17</f>
        <v>410784</v>
      </c>
      <c r="O30" s="26" t="n">
        <f aca="false">O5+O10+O11+O9+O17</f>
        <v>634602</v>
      </c>
      <c r="P30" s="26" t="n">
        <f aca="false">P5+P10+P11+P9+P17</f>
        <v>578406</v>
      </c>
      <c r="Q30" s="26" t="n">
        <f aca="false">Q5+Q10+Q11+Q9+Q17</f>
        <v>616464</v>
      </c>
      <c r="R30" s="26" t="n">
        <f aca="false">R5+R10+R11+R9+R17</f>
        <v>632777</v>
      </c>
      <c r="S30" s="26" t="n">
        <f aca="false">S5+S10+S11+S9+S17</f>
        <v>561640</v>
      </c>
      <c r="T30" s="26" t="n">
        <f aca="false">T5+T10+T11+T9+T17</f>
        <v>379207</v>
      </c>
      <c r="U30" s="26" t="n">
        <f aca="false">U5+U10+U11+U9+U17</f>
        <v>584573</v>
      </c>
      <c r="V30" s="26" t="n">
        <f aca="false">V5+V10+V11+V9+V17</f>
        <v>330022</v>
      </c>
      <c r="W30" s="26" t="n">
        <f aca="false">W5+W10+W11+W9+W17</f>
        <v>598018</v>
      </c>
      <c r="X30" s="26" t="n">
        <f aca="false">X5+X10+X11+X9+X17</f>
        <v>733312</v>
      </c>
      <c r="Y30" s="26" t="n">
        <f aca="false">Y5+Y10+Y11+Y9+Y17</f>
        <v>855759</v>
      </c>
      <c r="Z30" s="26" t="n">
        <f aca="false">Z5+Z10+Z11+Z9+Z17</f>
        <v>378910</v>
      </c>
      <c r="AA30" s="26" t="n">
        <f aca="false">AA5+AA10+AA11+AA9+AA17</f>
        <v>530788</v>
      </c>
      <c r="AB30" s="26" t="n">
        <f aca="false">AB5+AB10+AB11+AB9+AB17</f>
        <v>624078</v>
      </c>
      <c r="AC30" s="26" t="n">
        <f aca="false">AC5+AC10+AC11+AC9+AC17</f>
        <v>447936</v>
      </c>
      <c r="AD30" s="26" t="n">
        <f aca="false">AD5+AD10+AD11+AD9+AD17</f>
        <v>504579</v>
      </c>
      <c r="AE30" s="26" t="n">
        <f aca="false">AE5+AE10+AE11+AE9+AE17</f>
        <v>434160</v>
      </c>
      <c r="AF30" s="26" t="n">
        <f aca="false">AF5+AF10+AF11+AF9+AF17</f>
        <v>478198</v>
      </c>
      <c r="AG30" s="26" t="n">
        <f aca="false">AG5+AG10+AG11+AG9+AG17</f>
        <v>619905</v>
      </c>
      <c r="AH30" s="26" t="n">
        <f aca="false">AH5+AH10+AH11+AH9+AH17</f>
        <v>600161</v>
      </c>
      <c r="AI30" s="26" t="n">
        <f aca="false">AI5+AI10+AI11+AI9+AI17</f>
        <v>476030</v>
      </c>
      <c r="AJ30" s="26" t="n">
        <f aca="false">AJ5+AJ10+AJ11+AJ9+AJ17</f>
        <v>461425</v>
      </c>
      <c r="AK30" s="26" t="n">
        <f aca="false">AK5+AK10+AK11+AK9+AK17</f>
        <v>780375</v>
      </c>
      <c r="AL30" s="26" t="n">
        <f aca="false">AL5+AL10+AL11+AL9+AL17</f>
        <v>596224</v>
      </c>
      <c r="AM30" s="26" t="n">
        <f aca="false">AM5+AM10+AM11+AM9+AM17</f>
        <v>517501</v>
      </c>
      <c r="AN30" s="26" t="n">
        <f aca="false">AN5+AN10+AN11+AN9+AN17</f>
        <v>634183</v>
      </c>
      <c r="AO30" s="26" t="n">
        <f aca="false">AO5+AO10+AO11+AO9+AO17</f>
        <v>731592</v>
      </c>
      <c r="AP30" s="26" t="n">
        <f aca="false">AP5+AP10+AP11+AP9+AP17</f>
        <v>420534</v>
      </c>
      <c r="AQ30" s="26" t="n">
        <f aca="false">AQ5+AQ10+AQ11+AQ9+AQ17</f>
        <v>449137</v>
      </c>
    </row>
    <row r="31" customFormat="false" ht="15" hidden="false" customHeight="true" outlineLevel="0" collapsed="false">
      <c r="A31" s="3" t="s">
        <v>352</v>
      </c>
      <c r="B31" s="25"/>
      <c r="C31" s="25"/>
      <c r="D31" s="25"/>
      <c r="E31" s="25"/>
      <c r="F31" s="25"/>
      <c r="G31" s="25"/>
      <c r="H31" s="25"/>
      <c r="I31" s="25"/>
      <c r="J31" s="25" t="n">
        <v>537951</v>
      </c>
      <c r="K31" s="25" t="n">
        <v>408954</v>
      </c>
      <c r="L31" s="25" t="n">
        <v>534337</v>
      </c>
      <c r="M31" s="25" t="n">
        <v>419615</v>
      </c>
      <c r="N31" s="25" t="n">
        <v>411882</v>
      </c>
      <c r="O31" s="25" t="n">
        <v>635700</v>
      </c>
      <c r="P31" s="25" t="n">
        <v>579504</v>
      </c>
      <c r="Q31" s="25" t="n">
        <v>617562</v>
      </c>
      <c r="R31" s="25" t="n">
        <v>633874</v>
      </c>
      <c r="S31" s="25" t="n">
        <v>562738</v>
      </c>
      <c r="T31" s="25" t="n">
        <v>380305</v>
      </c>
      <c r="U31" s="25" t="n">
        <v>585671</v>
      </c>
      <c r="V31" s="25" t="n">
        <v>331120</v>
      </c>
      <c r="W31" s="25" t="n">
        <v>598997</v>
      </c>
      <c r="X31" s="25" t="n">
        <v>734428</v>
      </c>
      <c r="Y31" s="25" t="n">
        <v>856875</v>
      </c>
      <c r="Z31" s="25" t="n">
        <v>380026</v>
      </c>
      <c r="AA31" s="25" t="n">
        <v>531904</v>
      </c>
      <c r="AB31" s="25" t="n">
        <v>625194</v>
      </c>
      <c r="AC31" s="25" t="n">
        <v>449052</v>
      </c>
      <c r="AD31" s="25" t="n">
        <v>505695</v>
      </c>
      <c r="AE31" s="25" t="n">
        <v>435276</v>
      </c>
      <c r="AF31" s="25" t="n">
        <v>479314</v>
      </c>
      <c r="AG31" s="25" t="n">
        <v>621021</v>
      </c>
      <c r="AH31" s="25" t="n">
        <v>601277</v>
      </c>
      <c r="AI31" s="25" t="n">
        <v>477146</v>
      </c>
      <c r="AJ31" s="25" t="n">
        <v>462553</v>
      </c>
      <c r="AK31" s="25" t="n">
        <v>781527</v>
      </c>
      <c r="AL31" s="25" t="n">
        <v>597376</v>
      </c>
      <c r="AM31" s="25" t="n">
        <v>518654</v>
      </c>
      <c r="AN31" s="25" t="n">
        <v>635336</v>
      </c>
      <c r="AO31" s="25" t="n">
        <v>732744</v>
      </c>
      <c r="AP31" s="25" t="n">
        <v>421686</v>
      </c>
      <c r="AQ31" s="25" t="n">
        <v>450290</v>
      </c>
    </row>
    <row r="32" customFormat="false" ht="15" hidden="false" customHeight="true" outlineLevel="0" collapsed="false">
      <c r="A32" s="3" t="s">
        <v>353</v>
      </c>
      <c r="B32" s="26" t="str">
        <f aca="false">IF(B31&lt;&gt;"",B30-B31,"")</f>
        <v/>
      </c>
      <c r="C32" s="26" t="str">
        <f aca="false">IF(C31&lt;&gt;"",C30-C31,"")</f>
        <v/>
      </c>
      <c r="D32" s="26" t="str">
        <f aca="false">IF(D31&lt;&gt;"",D30-D31,"")</f>
        <v/>
      </c>
      <c r="E32" s="26" t="str">
        <f aca="false">IF(E31&lt;&gt;"",E30-E31,"")</f>
        <v/>
      </c>
      <c r="F32" s="26" t="str">
        <f aca="false">IF(F31&lt;&gt;"",F30-F31,"")</f>
        <v/>
      </c>
      <c r="G32" s="26" t="str">
        <f aca="false">IF(G31&lt;&gt;"",G30-G31,"")</f>
        <v/>
      </c>
      <c r="H32" s="26" t="str">
        <f aca="false">IF(H31&lt;&gt;"",H30-H31,"")</f>
        <v/>
      </c>
      <c r="I32" s="26" t="str">
        <f aca="false">IF(I31&lt;&gt;"",I30-I31,"")</f>
        <v/>
      </c>
      <c r="J32" s="26" t="n">
        <f aca="false">IF(J31&lt;&gt;"",J30-J31,"")</f>
        <v>-1098</v>
      </c>
      <c r="K32" s="26" t="n">
        <f aca="false">IF(K31&lt;&gt;"",K30-K31,"")</f>
        <v>-1098</v>
      </c>
      <c r="L32" s="26" t="n">
        <f aca="false">IF(L31&lt;&gt;"",L30-L31,"")</f>
        <v>-1098</v>
      </c>
      <c r="M32" s="26" t="n">
        <f aca="false">IF(M31&lt;&gt;"",M30-M31,"")</f>
        <v>-1098</v>
      </c>
      <c r="N32" s="26" t="n">
        <f aca="false">IF(N31&lt;&gt;"",N30-N31,"")</f>
        <v>-1098</v>
      </c>
      <c r="O32" s="26" t="n">
        <f aca="false">IF(O31&lt;&gt;"",O30-O31,"")</f>
        <v>-1098</v>
      </c>
      <c r="P32" s="26" t="n">
        <f aca="false">IF(P31&lt;&gt;"",P30-P31,"")</f>
        <v>-1098</v>
      </c>
      <c r="Q32" s="26" t="n">
        <f aca="false">IF(Q31&lt;&gt;"",Q30-Q31,"")</f>
        <v>-1098</v>
      </c>
      <c r="R32" s="26" t="n">
        <f aca="false">IF(R31&lt;&gt;"",R30-R31,"")</f>
        <v>-1097</v>
      </c>
      <c r="S32" s="26" t="n">
        <f aca="false">IF(S31&lt;&gt;"",S30-S31,"")</f>
        <v>-1098</v>
      </c>
      <c r="T32" s="26" t="n">
        <f aca="false">IF(T31&lt;&gt;"",T30-T31,"")</f>
        <v>-1098</v>
      </c>
      <c r="U32" s="26" t="n">
        <f aca="false">IF(U31&lt;&gt;"",U30-U31,"")</f>
        <v>-1098</v>
      </c>
      <c r="V32" s="26" t="n">
        <f aca="false">IF(V31&lt;&gt;"",V30-V31,"")</f>
        <v>-1098</v>
      </c>
      <c r="W32" s="26" t="n">
        <f aca="false">IF(W31&lt;&gt;"",W30-W31,"")</f>
        <v>-979</v>
      </c>
      <c r="X32" s="26" t="n">
        <f aca="false">IF(X31&lt;&gt;"",X30-X31,"")</f>
        <v>-1116</v>
      </c>
      <c r="Y32" s="26" t="n">
        <f aca="false">IF(Y31&lt;&gt;"",Y30-Y31,"")</f>
        <v>-1116</v>
      </c>
      <c r="Z32" s="26" t="n">
        <f aca="false">IF(Z31&lt;&gt;"",Z30-Z31,"")</f>
        <v>-1116</v>
      </c>
      <c r="AA32" s="26" t="n">
        <f aca="false">IF(AA31&lt;&gt;"",AA30-AA31,"")</f>
        <v>-1116</v>
      </c>
      <c r="AB32" s="26" t="n">
        <f aca="false">IF(AB31&lt;&gt;"",AB30-AB31,"")</f>
        <v>-1116</v>
      </c>
      <c r="AC32" s="26" t="n">
        <f aca="false">IF(AC31&lt;&gt;"",AC30-AC31,"")</f>
        <v>-1116</v>
      </c>
      <c r="AD32" s="26" t="n">
        <f aca="false">IF(AD31&lt;&gt;"",AD30-AD31,"")</f>
        <v>-1116</v>
      </c>
      <c r="AE32" s="26" t="n">
        <f aca="false">IF(AE31&lt;&gt;"",AE30-AE31,"")</f>
        <v>-1116</v>
      </c>
      <c r="AF32" s="26" t="n">
        <f aca="false">IF(AF31&lt;&gt;"",AF30-AF31,"")</f>
        <v>-1116</v>
      </c>
      <c r="AG32" s="26" t="n">
        <f aca="false">IF(AG31&lt;&gt;"",AG30-AG31,"")</f>
        <v>-1116</v>
      </c>
      <c r="AH32" s="26" t="n">
        <f aca="false">IF(AH31&lt;&gt;"",AH30-AH31,"")</f>
        <v>-1116</v>
      </c>
      <c r="AI32" s="26" t="n">
        <f aca="false">IF(AI31&lt;&gt;"",AI30-AI31,"")</f>
        <v>-1116</v>
      </c>
      <c r="AJ32" s="26" t="n">
        <f aca="false">IF(AJ31&lt;&gt;"",AJ30-AJ31,"")</f>
        <v>-1128</v>
      </c>
      <c r="AK32" s="26" t="n">
        <f aca="false">IF(AK31&lt;&gt;"",AK30-AK31,"")</f>
        <v>-1152</v>
      </c>
      <c r="AL32" s="26" t="n">
        <f aca="false">IF(AL31&lt;&gt;"",AL30-AL31,"")</f>
        <v>-1152</v>
      </c>
      <c r="AM32" s="26" t="n">
        <f aca="false">IF(AM31&lt;&gt;"",AM30-AM31,"")</f>
        <v>-1153</v>
      </c>
      <c r="AN32" s="26" t="n">
        <f aca="false">IF(AN31&lt;&gt;"",AN30-AN31,"")</f>
        <v>-1153</v>
      </c>
      <c r="AO32" s="26" t="n">
        <f aca="false">IF(AO31&lt;&gt;"",AO30-AO31,"")</f>
        <v>-1152</v>
      </c>
      <c r="AP32" s="26" t="n">
        <f aca="false">IF(AP31&lt;&gt;"",AP30-AP31,"")</f>
        <v>-1152</v>
      </c>
      <c r="AQ32" s="26" t="n">
        <f aca="false">IF(AQ31&lt;&gt;"",AQ30-AQ31,"")</f>
        <v>-1153</v>
      </c>
    </row>
    <row r="33" customFormat="false" ht="15" hidden="false" customHeight="true" outlineLevel="0" collapsed="false">
      <c r="A33" s="3" t="s">
        <v>354</v>
      </c>
      <c r="B33" s="25"/>
      <c r="C33" s="25"/>
      <c r="D33" s="25"/>
      <c r="E33" s="25"/>
      <c r="F33" s="25"/>
      <c r="G33" s="25"/>
      <c r="H33" s="25"/>
      <c r="I33" s="25"/>
      <c r="J33" s="25" t="n">
        <v>395738</v>
      </c>
      <c r="K33" s="25" t="n">
        <v>409005</v>
      </c>
      <c r="L33" s="25" t="n">
        <v>420367</v>
      </c>
      <c r="M33" s="25" t="n">
        <v>419639</v>
      </c>
      <c r="N33" s="25" t="n">
        <v>411903</v>
      </c>
      <c r="O33" s="25" t="n">
        <v>427322</v>
      </c>
      <c r="P33" s="25" t="n">
        <v>448939</v>
      </c>
      <c r="Q33" s="25" t="n">
        <v>439325</v>
      </c>
      <c r="R33" s="25" t="n">
        <v>425897</v>
      </c>
      <c r="S33" s="25" t="n">
        <v>418472</v>
      </c>
      <c r="T33" s="25" t="n">
        <v>379330</v>
      </c>
      <c r="U33" s="25" t="n">
        <v>405446</v>
      </c>
      <c r="V33" s="25" t="n">
        <v>331159</v>
      </c>
      <c r="W33" s="25" t="n">
        <v>375259</v>
      </c>
      <c r="X33" s="25" t="n">
        <v>370500</v>
      </c>
      <c r="Y33" s="25" t="n">
        <v>371015</v>
      </c>
      <c r="Z33" s="25" t="n">
        <v>380119</v>
      </c>
      <c r="AA33" s="25" t="n">
        <v>424007</v>
      </c>
      <c r="AB33" s="25" t="n">
        <v>428643</v>
      </c>
      <c r="AC33" s="25" t="n">
        <v>449073</v>
      </c>
      <c r="AD33" s="25" t="n">
        <v>405486</v>
      </c>
      <c r="AE33" s="25" t="n">
        <v>435363</v>
      </c>
      <c r="AF33" s="25" t="n">
        <v>452402</v>
      </c>
      <c r="AG33" s="25" t="n">
        <v>465516</v>
      </c>
      <c r="AH33" s="25" t="n">
        <v>413092</v>
      </c>
      <c r="AI33" s="25" t="n">
        <v>437337</v>
      </c>
      <c r="AJ33" s="25" t="n">
        <v>462008</v>
      </c>
      <c r="AK33" s="25" t="n">
        <v>462754</v>
      </c>
      <c r="AL33" s="25" t="n">
        <v>443260</v>
      </c>
      <c r="AM33" s="25" t="n">
        <v>460200</v>
      </c>
      <c r="AN33" s="25" t="n">
        <v>492651</v>
      </c>
      <c r="AO33" s="25" t="n">
        <v>458830</v>
      </c>
      <c r="AP33" s="25" t="n">
        <v>421718</v>
      </c>
      <c r="AQ33" s="25" t="n">
        <v>467034</v>
      </c>
    </row>
    <row r="34" customFormat="false" ht="15" hidden="false" customHeight="true" outlineLevel="0" collapsed="false">
      <c r="A34" s="3" t="s">
        <v>355</v>
      </c>
      <c r="B34" s="26" t="n">
        <f aca="false">B30+B12+B18+B20</f>
        <v>400473</v>
      </c>
      <c r="C34" s="26" t="n">
        <f aca="false">C30+C12+C18+C20</f>
        <v>436401</v>
      </c>
      <c r="D34" s="26" t="n">
        <f aca="false">D30+D12+D18+D20</f>
        <v>395725</v>
      </c>
      <c r="E34" s="26" t="n">
        <f aca="false">E30+E12+E18+E20</f>
        <v>405591</v>
      </c>
      <c r="F34" s="26" t="n">
        <f aca="false">F30+F12+F18+F20</f>
        <v>400970</v>
      </c>
      <c r="G34" s="26" t="n">
        <f aca="false">G30+G12+G18+G20</f>
        <v>389861</v>
      </c>
      <c r="H34" s="26" t="n">
        <f aca="false">H30+H12+H18+H20</f>
        <v>404405</v>
      </c>
      <c r="I34" s="26" t="n">
        <f aca="false">I30+I12+I18+I20</f>
        <v>414424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</row>
    <row r="35" customFormat="false" ht="15" hidden="false" customHeight="true" outlineLevel="0" collapsed="false">
      <c r="A35" s="3" t="s">
        <v>356</v>
      </c>
      <c r="B35" s="26" t="n">
        <f aca="false">IF(B33&lt;&gt;"",B33,B34)</f>
        <v>400473</v>
      </c>
      <c r="C35" s="26" t="n">
        <f aca="false">IF(C33&lt;&gt;"",C33,C34)</f>
        <v>436401</v>
      </c>
      <c r="D35" s="26" t="n">
        <f aca="false">IF(D33&lt;&gt;"",D33,D34)</f>
        <v>395725</v>
      </c>
      <c r="E35" s="26" t="n">
        <f aca="false">IF(E33&lt;&gt;"",E33,E34)</f>
        <v>405591</v>
      </c>
      <c r="F35" s="26" t="n">
        <f aca="false">IF(F33&lt;&gt;"",F33,F34)</f>
        <v>400970</v>
      </c>
      <c r="G35" s="26" t="n">
        <f aca="false">IF(G33&lt;&gt;"",G33,G34)</f>
        <v>389861</v>
      </c>
      <c r="H35" s="26" t="n">
        <f aca="false">IF(H33&lt;&gt;"",H33,H34)</f>
        <v>404405</v>
      </c>
      <c r="I35" s="26" t="n">
        <f aca="false">IF(I33&lt;&gt;"",I33,I34)</f>
        <v>414424</v>
      </c>
      <c r="J35" s="26" t="n">
        <f aca="false">IF(J33&lt;&gt;"",J33,J34)</f>
        <v>395738</v>
      </c>
      <c r="K35" s="26" t="n">
        <f aca="false">IF(K33&lt;&gt;"",K33,K34)</f>
        <v>409005</v>
      </c>
      <c r="L35" s="26" t="n">
        <f aca="false">IF(L33&lt;&gt;"",L33,L34)</f>
        <v>420367</v>
      </c>
      <c r="M35" s="26" t="n">
        <f aca="false">IF(M33&lt;&gt;"",M33,M34)</f>
        <v>419639</v>
      </c>
      <c r="N35" s="26" t="n">
        <f aca="false">IF(N33&lt;&gt;"",N33,N34)</f>
        <v>411903</v>
      </c>
      <c r="O35" s="26" t="n">
        <f aca="false">IF(O33&lt;&gt;"",O33,O34)</f>
        <v>427322</v>
      </c>
      <c r="P35" s="26" t="n">
        <f aca="false">IF(P33&lt;&gt;"",P33,P34)</f>
        <v>448939</v>
      </c>
      <c r="Q35" s="26" t="n">
        <f aca="false">IF(Q33&lt;&gt;"",Q33,Q34)</f>
        <v>439325</v>
      </c>
      <c r="R35" s="26" t="n">
        <f aca="false">IF(R33&lt;&gt;"",R33,R34)</f>
        <v>425897</v>
      </c>
      <c r="S35" s="26" t="n">
        <f aca="false">IF(S33&lt;&gt;"",S33,S34)</f>
        <v>418472</v>
      </c>
      <c r="T35" s="26" t="n">
        <f aca="false">IF(T33&lt;&gt;"",T33,T34)</f>
        <v>379330</v>
      </c>
      <c r="U35" s="26" t="n">
        <f aca="false">IF(U33&lt;&gt;"",U33,U34)</f>
        <v>405446</v>
      </c>
      <c r="V35" s="26" t="n">
        <f aca="false">IF(V33&lt;&gt;"",V33,V34)</f>
        <v>331159</v>
      </c>
      <c r="W35" s="26" t="n">
        <f aca="false">IF(W33&lt;&gt;"",W33,W34)</f>
        <v>375259</v>
      </c>
      <c r="X35" s="26" t="n">
        <f aca="false">IF(X33&lt;&gt;"",X33,X34)</f>
        <v>370500</v>
      </c>
      <c r="Y35" s="26" t="n">
        <f aca="false">IF(Y33&lt;&gt;"",Y33,Y34)</f>
        <v>371015</v>
      </c>
      <c r="Z35" s="26" t="n">
        <f aca="false">IF(Z33&lt;&gt;"",Z33,Z34)</f>
        <v>380119</v>
      </c>
      <c r="AA35" s="26" t="n">
        <f aca="false">IF(AA33&lt;&gt;"",AA33,AA34)</f>
        <v>424007</v>
      </c>
      <c r="AB35" s="26" t="n">
        <f aca="false">IF(AB33&lt;&gt;"",AB33,AB34)</f>
        <v>428643</v>
      </c>
      <c r="AC35" s="26" t="n">
        <f aca="false">IF(AC33&lt;&gt;"",AC33,AC34)</f>
        <v>449073</v>
      </c>
      <c r="AD35" s="26" t="n">
        <f aca="false">IF(AD33&lt;&gt;"",AD33,AD34)</f>
        <v>405486</v>
      </c>
      <c r="AE35" s="26" t="n">
        <f aca="false">IF(AE33&lt;&gt;"",AE33,AE34)</f>
        <v>435363</v>
      </c>
      <c r="AF35" s="26" t="n">
        <f aca="false">IF(AF33&lt;&gt;"",AF33,AF34)</f>
        <v>452402</v>
      </c>
      <c r="AG35" s="26" t="n">
        <f aca="false">IF(AG33&lt;&gt;"",AG33,AG34)</f>
        <v>465516</v>
      </c>
      <c r="AH35" s="26" t="n">
        <f aca="false">IF(AH33&lt;&gt;"",AH33,AH34)</f>
        <v>413092</v>
      </c>
      <c r="AI35" s="26" t="n">
        <f aca="false">IF(AI33&lt;&gt;"",AI33,AI34)</f>
        <v>437337</v>
      </c>
      <c r="AJ35" s="26" t="n">
        <f aca="false">IF(AJ33&lt;&gt;"",AJ33,AJ34)</f>
        <v>462008</v>
      </c>
      <c r="AK35" s="26" t="n">
        <f aca="false">IF(AK33&lt;&gt;"",AK33,AK34)</f>
        <v>462754</v>
      </c>
      <c r="AL35" s="26" t="n">
        <f aca="false">IF(AL33&lt;&gt;"",AL33,AL34)</f>
        <v>443260</v>
      </c>
      <c r="AM35" s="26" t="n">
        <f aca="false">IF(AM33&lt;&gt;"",AM33,AM34)</f>
        <v>460200</v>
      </c>
      <c r="AN35" s="26" t="n">
        <f aca="false">IF(AN33&lt;&gt;"",AN33,AN34)</f>
        <v>492651</v>
      </c>
      <c r="AO35" s="26" t="n">
        <f aca="false">IF(AO33&lt;&gt;"",AO33,AO34)</f>
        <v>458830</v>
      </c>
      <c r="AP35" s="26" t="n">
        <f aca="false">IF(AP33&lt;&gt;"",AP33,AP34)</f>
        <v>421718</v>
      </c>
      <c r="AQ35" s="26" t="n">
        <f aca="false">IF(AQ33&lt;&gt;"",AQ33,AQ34)</f>
        <v>467034</v>
      </c>
    </row>
    <row r="36" customFormat="false" ht="15" hidden="false" customHeight="true" outlineLevel="0" collapsed="false">
      <c r="A36" s="3" t="s">
        <v>357</v>
      </c>
      <c r="B36" s="25" t="n">
        <v>392138</v>
      </c>
      <c r="C36" s="25" t="n">
        <v>382836</v>
      </c>
      <c r="D36" s="25" t="n">
        <v>389625</v>
      </c>
      <c r="E36" s="25" t="n">
        <v>402347</v>
      </c>
      <c r="F36" s="25" t="n">
        <v>383574</v>
      </c>
      <c r="G36" s="25" t="n">
        <v>390598</v>
      </c>
      <c r="H36" s="25" t="n">
        <v>402181</v>
      </c>
      <c r="I36" s="25" t="n">
        <v>417245</v>
      </c>
      <c r="J36" s="25" t="n">
        <v>394407</v>
      </c>
      <c r="K36" s="25" t="n">
        <v>411945</v>
      </c>
      <c r="L36" s="25" t="n">
        <v>421273</v>
      </c>
      <c r="M36" s="25" t="n">
        <v>422473</v>
      </c>
      <c r="N36" s="25" t="n">
        <v>415632</v>
      </c>
      <c r="O36" s="25" t="n">
        <v>432284</v>
      </c>
      <c r="P36" s="25" t="n">
        <v>451424</v>
      </c>
      <c r="Q36" s="25" t="n">
        <v>446885</v>
      </c>
      <c r="R36" s="25" t="n">
        <v>427763</v>
      </c>
      <c r="S36" s="25" t="n">
        <v>419773</v>
      </c>
      <c r="T36" s="25" t="n">
        <v>383958</v>
      </c>
      <c r="U36" s="25" t="n">
        <v>379858</v>
      </c>
      <c r="V36" s="25" t="n">
        <v>336475</v>
      </c>
      <c r="W36" s="25" t="n">
        <v>354370</v>
      </c>
      <c r="X36" s="25" t="n">
        <v>373745</v>
      </c>
      <c r="Y36" s="25" t="n">
        <v>396879</v>
      </c>
      <c r="Z36" s="25" t="n">
        <v>380415</v>
      </c>
      <c r="AA36" s="25" t="n">
        <v>426415</v>
      </c>
      <c r="AB36" s="25" t="n">
        <v>432471</v>
      </c>
      <c r="AC36" s="25" t="n">
        <v>439624</v>
      </c>
      <c r="AD36" s="25" t="n">
        <v>414579</v>
      </c>
      <c r="AE36" s="25" t="n">
        <v>442298</v>
      </c>
      <c r="AF36" s="25" t="n">
        <v>451819</v>
      </c>
      <c r="AG36" s="25" t="n">
        <v>465714</v>
      </c>
      <c r="AH36" s="25" t="n">
        <v>438868</v>
      </c>
      <c r="AI36" s="25" t="n">
        <v>452547</v>
      </c>
      <c r="AJ36" s="25" t="n">
        <v>463370</v>
      </c>
      <c r="AK36" s="25" t="n">
        <v>478770</v>
      </c>
      <c r="AL36" s="25" t="n">
        <v>452790</v>
      </c>
      <c r="AM36" s="25" t="n">
        <v>469361</v>
      </c>
      <c r="AN36" s="25" t="n">
        <v>484529</v>
      </c>
      <c r="AO36" s="25" t="n">
        <v>484923</v>
      </c>
      <c r="AP36" s="25" t="n">
        <v>463525</v>
      </c>
      <c r="AQ36" s="25" t="n">
        <v>478330</v>
      </c>
    </row>
    <row r="38" customFormat="false" ht="15" hidden="false" customHeight="true" outlineLevel="0" collapsed="false">
      <c r="A38" s="12" t="s">
        <v>358</v>
      </c>
    </row>
    <row r="39" customFormat="false" ht="15" hidden="false" customHeight="true" outlineLevel="0" collapsed="false">
      <c r="A39" s="3" t="s">
        <v>359</v>
      </c>
      <c r="B39" s="25" t="n">
        <v>15314</v>
      </c>
      <c r="C39" s="25" t="n">
        <v>36894</v>
      </c>
      <c r="D39" s="25" t="n">
        <v>62064</v>
      </c>
      <c r="E39" s="25" t="n">
        <v>89641</v>
      </c>
      <c r="F39" s="25" t="n">
        <v>20278</v>
      </c>
      <c r="G39" s="25" t="n">
        <v>48013</v>
      </c>
      <c r="H39" s="25" t="n">
        <v>77748</v>
      </c>
      <c r="I39" s="25" t="n">
        <v>118128</v>
      </c>
      <c r="J39" s="25" t="n">
        <v>18996</v>
      </c>
      <c r="K39" s="25" t="n">
        <v>46903</v>
      </c>
      <c r="L39" s="25" t="n">
        <v>72284</v>
      </c>
      <c r="M39" s="25" t="n">
        <v>104212</v>
      </c>
      <c r="N39" s="25" t="n">
        <v>18038</v>
      </c>
      <c r="O39" s="25" t="n">
        <v>45616</v>
      </c>
      <c r="P39" s="25" t="n">
        <v>69454</v>
      </c>
      <c r="Q39" s="25" t="n">
        <v>98725</v>
      </c>
      <c r="R39" s="25" t="n">
        <v>16753</v>
      </c>
      <c r="S39" s="25" t="n">
        <v>31044</v>
      </c>
      <c r="T39" s="25" t="n">
        <v>49954</v>
      </c>
      <c r="U39" s="25" t="n">
        <v>81874</v>
      </c>
      <c r="V39" s="25" t="n">
        <v>16014</v>
      </c>
      <c r="W39" s="25" t="n">
        <v>39139</v>
      </c>
      <c r="X39" s="25" t="n">
        <v>60653</v>
      </c>
      <c r="Y39" s="25" t="n">
        <v>89026</v>
      </c>
      <c r="Z39" s="25" t="n">
        <v>19484</v>
      </c>
      <c r="AA39" s="25" t="n">
        <v>47620</v>
      </c>
      <c r="AB39" s="25" t="n">
        <v>76981</v>
      </c>
      <c r="AC39" s="25" t="n">
        <v>118414</v>
      </c>
      <c r="AD39" s="25" t="n">
        <v>21697</v>
      </c>
      <c r="AE39" s="25" t="n">
        <v>58248</v>
      </c>
      <c r="AF39" s="25" t="n">
        <v>98745</v>
      </c>
      <c r="AG39" s="25" t="n">
        <v>148965</v>
      </c>
      <c r="AH39" s="25" t="n">
        <v>32081</v>
      </c>
      <c r="AI39" s="25" t="n">
        <v>68415</v>
      </c>
      <c r="AJ39" s="25" t="n">
        <v>97591</v>
      </c>
      <c r="AK39" s="25" t="n">
        <v>135296</v>
      </c>
      <c r="AL39" s="25"/>
      <c r="AM39" s="25"/>
      <c r="AN39" s="25"/>
      <c r="AO39" s="25"/>
      <c r="AP39" s="25"/>
      <c r="AQ39" s="25"/>
    </row>
    <row r="40" customFormat="false" ht="15" hidden="false" customHeight="true" outlineLevel="0" collapsed="false">
      <c r="A40" s="3" t="s">
        <v>360</v>
      </c>
      <c r="B40" s="25" t="n">
        <v>18588</v>
      </c>
      <c r="C40" s="25" t="n">
        <v>37556</v>
      </c>
      <c r="D40" s="25" t="n">
        <v>62487</v>
      </c>
      <c r="E40" s="25" t="n">
        <v>82536</v>
      </c>
      <c r="F40" s="25" t="n">
        <v>19019</v>
      </c>
      <c r="G40" s="25" t="n">
        <v>41284</v>
      </c>
      <c r="H40" s="25" t="n">
        <v>28923</v>
      </c>
      <c r="I40" s="25" t="n">
        <v>39173</v>
      </c>
      <c r="J40" s="25" t="n">
        <v>9916</v>
      </c>
      <c r="K40" s="25" t="n">
        <v>21647</v>
      </c>
      <c r="L40" s="25" t="n">
        <v>34573</v>
      </c>
      <c r="M40" s="25" t="n">
        <v>42936</v>
      </c>
      <c r="N40" s="25" t="n">
        <v>7584</v>
      </c>
      <c r="O40" s="25" t="n">
        <v>16787</v>
      </c>
      <c r="P40" s="25" t="n">
        <v>29302</v>
      </c>
      <c r="Q40" s="25" t="n">
        <v>39625</v>
      </c>
      <c r="R40" s="25" t="n">
        <v>8219</v>
      </c>
      <c r="S40" s="25" t="n">
        <v>15193</v>
      </c>
      <c r="T40" s="25" t="n">
        <v>24481</v>
      </c>
      <c r="U40" s="25" t="n">
        <v>32039</v>
      </c>
      <c r="V40" s="25" t="n">
        <v>7404</v>
      </c>
      <c r="W40" s="25" t="n">
        <v>15424</v>
      </c>
      <c r="X40" s="25" t="n">
        <v>25604</v>
      </c>
      <c r="Y40" s="25" t="n">
        <v>33138</v>
      </c>
      <c r="Z40" s="25" t="n">
        <v>7465</v>
      </c>
      <c r="AA40" s="25" t="n">
        <v>18129</v>
      </c>
      <c r="AB40" s="25" t="n">
        <v>30733</v>
      </c>
      <c r="AC40" s="25" t="n">
        <v>52745</v>
      </c>
      <c r="AD40" s="25" t="n">
        <v>12833</v>
      </c>
      <c r="AE40" s="25" t="n">
        <v>34358</v>
      </c>
      <c r="AF40" s="25" t="n">
        <v>54468</v>
      </c>
      <c r="AG40" s="25" t="n">
        <v>68223</v>
      </c>
      <c r="AH40" s="25" t="n">
        <v>15104</v>
      </c>
      <c r="AI40" s="25" t="n">
        <v>29493</v>
      </c>
      <c r="AJ40" s="25" t="n">
        <v>43883</v>
      </c>
      <c r="AK40" s="25" t="n">
        <v>54845</v>
      </c>
      <c r="AL40" s="25"/>
      <c r="AM40" s="25"/>
      <c r="AN40" s="25"/>
      <c r="AO40" s="25"/>
      <c r="AP40" s="25"/>
      <c r="AQ40" s="25"/>
    </row>
    <row r="41" customFormat="false" ht="15" hidden="false" customHeight="true" outlineLevel="0" collapsed="false">
      <c r="A41" s="3" t="s">
        <v>361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 t="n">
        <v>83456</v>
      </c>
      <c r="AJ41" s="25" t="n">
        <v>122661</v>
      </c>
      <c r="AK41" s="25" t="n">
        <v>166507</v>
      </c>
      <c r="AL41" s="25" t="n">
        <v>34769</v>
      </c>
      <c r="AM41" s="25" t="n">
        <v>81855</v>
      </c>
      <c r="AN41" s="25" t="n">
        <v>135335</v>
      </c>
      <c r="AO41" s="25" t="n">
        <v>193831</v>
      </c>
      <c r="AP41" s="25" t="n">
        <v>35580</v>
      </c>
      <c r="AQ41" s="25" t="n">
        <v>94566</v>
      </c>
    </row>
    <row r="42" customFormat="false" ht="15" hidden="false" customHeight="true" outlineLevel="0" collapsed="false">
      <c r="A42" s="3" t="s">
        <v>362</v>
      </c>
      <c r="B42" s="25" t="n">
        <f aca="false">IF(B41&lt;&gt;"",B41,B39+B40)</f>
        <v>33902</v>
      </c>
      <c r="C42" s="25" t="n">
        <f aca="false">IF(C41&lt;&gt;"",C41,C39+C40)</f>
        <v>74450</v>
      </c>
      <c r="D42" s="25" t="n">
        <f aca="false">IF(D41&lt;&gt;"",D41,D39+D40)</f>
        <v>124551</v>
      </c>
      <c r="E42" s="25" t="n">
        <f aca="false">IF(E41&lt;&gt;"",E41,E39+E40)</f>
        <v>172177</v>
      </c>
      <c r="F42" s="25" t="n">
        <f aca="false">IF(F41&lt;&gt;"",F41,F39+F40)</f>
        <v>39297</v>
      </c>
      <c r="G42" s="25" t="n">
        <f aca="false">IF(G41&lt;&gt;"",G41,G39+G40)</f>
        <v>89297</v>
      </c>
      <c r="H42" s="25" t="n">
        <f aca="false">IF(H41&lt;&gt;"",H41,H39+H40)</f>
        <v>106671</v>
      </c>
      <c r="I42" s="25" t="n">
        <f aca="false">IF(I41&lt;&gt;"",I41,I39+I40)</f>
        <v>157301</v>
      </c>
      <c r="J42" s="25" t="n">
        <f aca="false">IF(J41&lt;&gt;"",J41,J39+J40)</f>
        <v>28912</v>
      </c>
      <c r="K42" s="25" t="n">
        <f aca="false">IF(K41&lt;&gt;"",K41,K39+K40)</f>
        <v>68550</v>
      </c>
      <c r="L42" s="25" t="n">
        <f aca="false">IF(L41&lt;&gt;"",L41,L39+L40)</f>
        <v>106857</v>
      </c>
      <c r="M42" s="25" t="n">
        <f aca="false">IF(M41&lt;&gt;"",M41,M39+M40)</f>
        <v>147148</v>
      </c>
      <c r="N42" s="25" t="n">
        <f aca="false">IF(N41&lt;&gt;"",N41,N39+N40)</f>
        <v>25622</v>
      </c>
      <c r="O42" s="25" t="n">
        <f aca="false">IF(O41&lt;&gt;"",O41,O39+O40)</f>
        <v>62403</v>
      </c>
      <c r="P42" s="25" t="n">
        <f aca="false">IF(P41&lt;&gt;"",P41,P39+P40)</f>
        <v>98756</v>
      </c>
      <c r="Q42" s="25" t="n">
        <f aca="false">IF(Q41&lt;&gt;"",Q41,Q39+Q40)</f>
        <v>138350</v>
      </c>
      <c r="R42" s="25" t="n">
        <f aca="false">IF(R41&lt;&gt;"",R41,R39+R40)</f>
        <v>24972</v>
      </c>
      <c r="S42" s="25" t="n">
        <f aca="false">IF(S41&lt;&gt;"",S41,S39+S40)</f>
        <v>46237</v>
      </c>
      <c r="T42" s="25" t="n">
        <f aca="false">IF(T41&lt;&gt;"",T41,T39+T40)</f>
        <v>74435</v>
      </c>
      <c r="U42" s="25" t="n">
        <f aca="false">IF(U41&lt;&gt;"",U41,U39+U40)</f>
        <v>113913</v>
      </c>
      <c r="V42" s="25" t="n">
        <f aca="false">IF(V41&lt;&gt;"",V41,V39+V40)</f>
        <v>23418</v>
      </c>
      <c r="W42" s="25" t="n">
        <f aca="false">IF(W41&lt;&gt;"",W41,W39+W40)</f>
        <v>54563</v>
      </c>
      <c r="X42" s="25" t="n">
        <f aca="false">IF(X41&lt;&gt;"",X41,X39+X40)</f>
        <v>86257</v>
      </c>
      <c r="Y42" s="25" t="n">
        <f aca="false">IF(Y41&lt;&gt;"",Y41,Y39+Y40)</f>
        <v>122164</v>
      </c>
      <c r="Z42" s="25" t="n">
        <f aca="false">IF(Z41&lt;&gt;"",Z41,Z39+Z40)</f>
        <v>26949</v>
      </c>
      <c r="AA42" s="25" t="n">
        <f aca="false">IF(AA41&lt;&gt;"",AA41,AA39+AA40)</f>
        <v>65749</v>
      </c>
      <c r="AB42" s="25" t="n">
        <f aca="false">IF(AB41&lt;&gt;"",AB41,AB39+AB40)</f>
        <v>107714</v>
      </c>
      <c r="AC42" s="25" t="n">
        <f aca="false">IF(AC41&lt;&gt;"",AC41,AC39+AC40)</f>
        <v>171159</v>
      </c>
      <c r="AD42" s="25" t="n">
        <f aca="false">IF(AD41&lt;&gt;"",AD41,AD39+AD40)</f>
        <v>34530</v>
      </c>
      <c r="AE42" s="25" t="n">
        <f aca="false">IF(AE41&lt;&gt;"",AE41,AE39+AE40)</f>
        <v>92606</v>
      </c>
      <c r="AF42" s="25" t="n">
        <f aca="false">IF(AF41&lt;&gt;"",AF41,AF39+AF40)</f>
        <v>153213</v>
      </c>
      <c r="AG42" s="25" t="n">
        <f aca="false">IF(AG41&lt;&gt;"",AG41,AG39+AG40)</f>
        <v>217188</v>
      </c>
      <c r="AH42" s="25" t="n">
        <f aca="false">IF(AH41&lt;&gt;"",AH41,AH39+AH40)</f>
        <v>47185</v>
      </c>
      <c r="AI42" s="25" t="n">
        <f aca="false">IF(AI41&lt;&gt;"",AI41,AI39+AI40)</f>
        <v>83456</v>
      </c>
      <c r="AJ42" s="25" t="n">
        <f aca="false">IF(AJ41&lt;&gt;"",AJ41,AJ39+AJ40)</f>
        <v>122661</v>
      </c>
      <c r="AK42" s="25" t="n">
        <f aca="false">IF(AK41&lt;&gt;"",AK41,AK39+AK40)</f>
        <v>166507</v>
      </c>
      <c r="AL42" s="25" t="n">
        <f aca="false">IF(AL41&lt;&gt;"",AL41,AL39+AL40)</f>
        <v>34769</v>
      </c>
      <c r="AM42" s="25" t="n">
        <f aca="false">IF(AM41&lt;&gt;"",AM41,AM39+AM40)</f>
        <v>81855</v>
      </c>
      <c r="AN42" s="25" t="n">
        <f aca="false">IF(AN41&lt;&gt;"",AN41,AN39+AN40)</f>
        <v>135335</v>
      </c>
      <c r="AO42" s="25" t="n">
        <f aca="false">IF(AO41&lt;&gt;"",AO41,AO39+AO40)</f>
        <v>193831</v>
      </c>
      <c r="AP42" s="25" t="n">
        <f aca="false">IF(AP41&lt;&gt;"",AP41,AP39+AP40)</f>
        <v>35580</v>
      </c>
      <c r="AQ42" s="25" t="n">
        <f aca="false">IF(AQ41&lt;&gt;"",AQ41,AQ39+AQ40)</f>
        <v>94566</v>
      </c>
    </row>
    <row r="43" customFormat="false" ht="15" hidden="false" customHeight="true" outlineLevel="0" collapsed="false">
      <c r="A43" s="3" t="s">
        <v>193</v>
      </c>
      <c r="B43" s="26" t="n">
        <f aca="false">B42</f>
        <v>33902</v>
      </c>
      <c r="C43" s="26" t="n">
        <f aca="false">C42-B42</f>
        <v>40548</v>
      </c>
      <c r="D43" s="26" t="n">
        <f aca="false">D42-C42</f>
        <v>50101</v>
      </c>
      <c r="E43" s="26" t="n">
        <f aca="false">E42-D42</f>
        <v>47626</v>
      </c>
      <c r="F43" s="26" t="n">
        <f aca="false">F42</f>
        <v>39297</v>
      </c>
      <c r="G43" s="26" t="n">
        <f aca="false">G42-F42</f>
        <v>50000</v>
      </c>
      <c r="H43" s="26" t="n">
        <f aca="false">H42-G42</f>
        <v>17374</v>
      </c>
      <c r="I43" s="26" t="n">
        <f aca="false">I42-H42</f>
        <v>50630</v>
      </c>
      <c r="J43" s="26" t="n">
        <f aca="false">J42</f>
        <v>28912</v>
      </c>
      <c r="K43" s="26" t="n">
        <f aca="false">K42-J42</f>
        <v>39638</v>
      </c>
      <c r="L43" s="26" t="n">
        <f aca="false">L42-K42</f>
        <v>38307</v>
      </c>
      <c r="M43" s="26" t="n">
        <f aca="false">M42-L42</f>
        <v>40291</v>
      </c>
      <c r="N43" s="26" t="n">
        <f aca="false">N42</f>
        <v>25622</v>
      </c>
      <c r="O43" s="26" t="n">
        <f aca="false">O42-N42</f>
        <v>36781</v>
      </c>
      <c r="P43" s="26" t="n">
        <f aca="false">P42-O42</f>
        <v>36353</v>
      </c>
      <c r="Q43" s="26" t="n">
        <f aca="false">Q42-P42</f>
        <v>39594</v>
      </c>
      <c r="R43" s="26" t="n">
        <f aca="false">R42</f>
        <v>24972</v>
      </c>
      <c r="S43" s="26" t="n">
        <f aca="false">S42-R42</f>
        <v>21265</v>
      </c>
      <c r="T43" s="26" t="n">
        <f aca="false">T42-S42</f>
        <v>28198</v>
      </c>
      <c r="U43" s="26" t="n">
        <f aca="false">U42-T42</f>
        <v>39478</v>
      </c>
      <c r="V43" s="26" t="n">
        <f aca="false">V42</f>
        <v>23418</v>
      </c>
      <c r="W43" s="26" t="n">
        <f aca="false">W42-V42</f>
        <v>31145</v>
      </c>
      <c r="X43" s="26" t="n">
        <f aca="false">X42-W42</f>
        <v>31694</v>
      </c>
      <c r="Y43" s="26" t="n">
        <f aca="false">Y42-X42</f>
        <v>35907</v>
      </c>
      <c r="Z43" s="26" t="n">
        <f aca="false">Z42</f>
        <v>26949</v>
      </c>
      <c r="AA43" s="26" t="n">
        <f aca="false">AA42-Z42</f>
        <v>38800</v>
      </c>
      <c r="AB43" s="26" t="n">
        <f aca="false">AB42-AA42</f>
        <v>41965</v>
      </c>
      <c r="AC43" s="26" t="n">
        <f aca="false">AC42-AB42</f>
        <v>63445</v>
      </c>
      <c r="AD43" s="26" t="n">
        <f aca="false">AD42</f>
        <v>34530</v>
      </c>
      <c r="AE43" s="26" t="n">
        <f aca="false">AE42-AD42</f>
        <v>58076</v>
      </c>
      <c r="AF43" s="26" t="n">
        <f aca="false">AF42-AE42</f>
        <v>60607</v>
      </c>
      <c r="AG43" s="26" t="n">
        <f aca="false">AG42-AF42</f>
        <v>63975</v>
      </c>
      <c r="AH43" s="26" t="n">
        <f aca="false">AH42</f>
        <v>47185</v>
      </c>
      <c r="AI43" s="26" t="n">
        <f aca="false">AI42-AH42</f>
        <v>36271</v>
      </c>
      <c r="AJ43" s="26" t="n">
        <f aca="false">AJ42-AI42</f>
        <v>39205</v>
      </c>
      <c r="AK43" s="26" t="n">
        <f aca="false">AK42-AJ42</f>
        <v>43846</v>
      </c>
      <c r="AL43" s="26" t="n">
        <f aca="false">AL42</f>
        <v>34769</v>
      </c>
      <c r="AM43" s="26" t="n">
        <f aca="false">AM42-AL42</f>
        <v>47086</v>
      </c>
      <c r="AN43" s="26" t="n">
        <f aca="false">AN42-AM42</f>
        <v>53480</v>
      </c>
      <c r="AO43" s="26" t="n">
        <f aca="false">AO42-AN42</f>
        <v>58496</v>
      </c>
      <c r="AP43" s="26" t="n">
        <f aca="false">AP42</f>
        <v>35580</v>
      </c>
      <c r="AQ43" s="26" t="n">
        <f aca="false">AQ42-AP42</f>
        <v>58986</v>
      </c>
    </row>
    <row r="44" customFormat="false" ht="15" hidden="false" customHeight="true" outlineLevel="0" collapsed="false">
      <c r="A44" s="3" t="s">
        <v>363</v>
      </c>
      <c r="B44" s="26" t="n">
        <f aca="false">B43</f>
        <v>33902</v>
      </c>
      <c r="C44" s="26" t="n">
        <f aca="false">C43</f>
        <v>40548</v>
      </c>
      <c r="D44" s="26" t="n">
        <f aca="false">D43</f>
        <v>50101</v>
      </c>
      <c r="E44" s="26" t="n">
        <f aca="false">E43</f>
        <v>47626</v>
      </c>
      <c r="F44" s="26" t="n">
        <f aca="false">F43</f>
        <v>39297</v>
      </c>
      <c r="G44" s="26" t="n">
        <f aca="false">G43</f>
        <v>50000</v>
      </c>
      <c r="H44" s="26" t="n">
        <f aca="false">H43</f>
        <v>17374</v>
      </c>
      <c r="I44" s="26" t="n">
        <f aca="false">I43</f>
        <v>50630</v>
      </c>
      <c r="J44" s="26" t="n">
        <f aca="false">J43</f>
        <v>28912</v>
      </c>
      <c r="K44" s="26" t="n">
        <f aca="false">K43</f>
        <v>39638</v>
      </c>
      <c r="L44" s="26" t="n">
        <f aca="false">L43</f>
        <v>38307</v>
      </c>
      <c r="M44" s="26" t="n">
        <f aca="false">M43</f>
        <v>40291</v>
      </c>
      <c r="N44" s="26" t="n">
        <f aca="false">N43</f>
        <v>25622</v>
      </c>
      <c r="O44" s="26" t="n">
        <f aca="false">O43</f>
        <v>36781</v>
      </c>
      <c r="P44" s="26" t="n">
        <f aca="false">P43</f>
        <v>36353</v>
      </c>
      <c r="Q44" s="26" t="n">
        <f aca="false">Q43</f>
        <v>39594</v>
      </c>
      <c r="R44" s="26" t="n">
        <f aca="false">R43</f>
        <v>24972</v>
      </c>
      <c r="S44" s="26" t="n">
        <f aca="false">S43</f>
        <v>21265</v>
      </c>
      <c r="T44" s="26" t="n">
        <f aca="false">T43</f>
        <v>28198</v>
      </c>
      <c r="U44" s="26" t="n">
        <f aca="false">U43</f>
        <v>39478</v>
      </c>
      <c r="V44" s="26" t="n">
        <f aca="false">V43</f>
        <v>23418</v>
      </c>
      <c r="W44" s="26" t="n">
        <f aca="false">W43</f>
        <v>31145</v>
      </c>
      <c r="X44" s="26" t="n">
        <f aca="false">X43</f>
        <v>31694</v>
      </c>
      <c r="Y44" s="26" t="n">
        <f aca="false">Y43</f>
        <v>35907</v>
      </c>
      <c r="Z44" s="26" t="n">
        <f aca="false">Z43</f>
        <v>26949</v>
      </c>
      <c r="AA44" s="26" t="n">
        <f aca="false">AA43</f>
        <v>38800</v>
      </c>
      <c r="AB44" s="26" t="n">
        <f aca="false">AB43</f>
        <v>41965</v>
      </c>
      <c r="AC44" s="26" t="n">
        <f aca="false">AC43</f>
        <v>63445</v>
      </c>
      <c r="AD44" s="26" t="n">
        <f aca="false">AD43</f>
        <v>34530</v>
      </c>
      <c r="AE44" s="26" t="n">
        <f aca="false">AE43</f>
        <v>58076</v>
      </c>
      <c r="AF44" s="26" t="n">
        <f aca="false">AF43</f>
        <v>60607</v>
      </c>
      <c r="AG44" s="26" t="n">
        <f aca="false">AG43</f>
        <v>63975</v>
      </c>
      <c r="AH44" s="26" t="n">
        <f aca="false">AH43</f>
        <v>47185</v>
      </c>
      <c r="AI44" s="26" t="n">
        <f aca="false">AI43</f>
        <v>36271</v>
      </c>
      <c r="AJ44" s="26" t="n">
        <f aca="false">AJ43</f>
        <v>39205</v>
      </c>
      <c r="AK44" s="26" t="n">
        <f aca="false">AK43</f>
        <v>43846</v>
      </c>
      <c r="AL44" s="26" t="n">
        <f aca="false">AL43</f>
        <v>34769</v>
      </c>
      <c r="AM44" s="26" t="n">
        <f aca="false">AM43</f>
        <v>47086</v>
      </c>
      <c r="AN44" s="26" t="n">
        <f aca="false">AN43</f>
        <v>53480</v>
      </c>
      <c r="AO44" s="26" t="n">
        <f aca="false">AO43</f>
        <v>58496</v>
      </c>
      <c r="AP44" s="26" t="n">
        <f aca="false">AP43</f>
        <v>35580</v>
      </c>
      <c r="AQ44" s="26" t="n">
        <f aca="false">AQ43</f>
        <v>58986</v>
      </c>
    </row>
    <row r="45" customFormat="false" ht="15" hidden="false" customHeight="true" outlineLevel="0" collapsed="false">
      <c r="A45" s="3" t="s">
        <v>364</v>
      </c>
      <c r="B45" s="26" t="n">
        <f aca="false">B27-B44</f>
        <v>255579</v>
      </c>
      <c r="C45" s="26" t="n">
        <f aca="false">C27-C44</f>
        <v>249811</v>
      </c>
      <c r="D45" s="26" t="n">
        <f aca="false">D27-D44</f>
        <v>247089</v>
      </c>
      <c r="E45" s="26" t="n">
        <f aca="false">E27-E44</f>
        <v>254994</v>
      </c>
      <c r="F45" s="26" t="n">
        <f aca="false">F27-F44</f>
        <v>244424</v>
      </c>
      <c r="G45" s="26" t="n">
        <f aca="false">G27-G44</f>
        <v>243891</v>
      </c>
      <c r="H45" s="26" t="n">
        <f aca="false">H27-H44</f>
        <v>287464</v>
      </c>
      <c r="I45" s="26" t="n">
        <f aca="false">I27-I44</f>
        <v>266157</v>
      </c>
      <c r="J45" s="26" t="n">
        <f aca="false">J27-J44</f>
        <v>264694</v>
      </c>
      <c r="K45" s="26" t="n">
        <f aca="false">K27-K44</f>
        <v>271546</v>
      </c>
      <c r="L45" s="26" t="n">
        <f aca="false">L27-L44</f>
        <v>281520</v>
      </c>
      <c r="M45" s="26" t="n">
        <f aca="false">M27-M44</f>
        <v>283802</v>
      </c>
      <c r="N45" s="26" t="n">
        <f aca="false">N27-N44</f>
        <v>288388</v>
      </c>
      <c r="O45" s="26" t="n">
        <f aca="false">O27-O44</f>
        <v>294937</v>
      </c>
      <c r="P45" s="26" t="n">
        <f aca="false">P27-P44</f>
        <v>315526</v>
      </c>
      <c r="Q45" s="26" t="n">
        <f aca="false">Q27-Q44</f>
        <v>310867</v>
      </c>
      <c r="R45" s="26" t="n">
        <f aca="false">R27-R44</f>
        <v>310116</v>
      </c>
      <c r="S45" s="26" t="n">
        <f aca="false">S27-S44</f>
        <v>309555</v>
      </c>
      <c r="T45" s="26" t="n">
        <f aca="false">T27-T44</f>
        <v>267720</v>
      </c>
      <c r="U45" s="26" t="n">
        <f aca="false">U27-U44</f>
        <v>255064</v>
      </c>
      <c r="V45" s="26" t="n">
        <f aca="false">V27-V44</f>
        <v>238872</v>
      </c>
      <c r="W45" s="26" t="n">
        <f aca="false">W27-W44</f>
        <v>249256</v>
      </c>
      <c r="X45" s="26" t="n">
        <f aca="false">X27-X44</f>
        <v>266771</v>
      </c>
      <c r="Y45" s="26" t="n">
        <f aca="false">Y27-Y44</f>
        <v>284301</v>
      </c>
      <c r="Z45" s="26" t="n">
        <f aca="false">Z27-Z44</f>
        <v>273617</v>
      </c>
      <c r="AA45" s="26" t="n">
        <f aca="false">AA27-AA44</f>
        <v>308986</v>
      </c>
      <c r="AB45" s="26" t="n">
        <f aca="false">AB27-AB44</f>
        <v>314702</v>
      </c>
      <c r="AC45" s="26" t="n">
        <f aca="false">AC27-AC44</f>
        <v>303364</v>
      </c>
      <c r="AD45" s="26" t="n">
        <f aca="false">AD27-AD44</f>
        <v>306682</v>
      </c>
      <c r="AE45" s="26" t="n">
        <f aca="false">AE27-AE44</f>
        <v>311407</v>
      </c>
      <c r="AF45" s="26" t="n">
        <f aca="false">AF27-AF44</f>
        <v>315532</v>
      </c>
      <c r="AG45" s="26" t="n">
        <f aca="false">AG27-AG44</f>
        <v>326272</v>
      </c>
      <c r="AH45" s="26" t="n">
        <f aca="false">AH27-AH44</f>
        <v>317711</v>
      </c>
      <c r="AI45" s="26" t="n">
        <f aca="false">AI27-AI44</f>
        <v>343871</v>
      </c>
      <c r="AJ45" s="26" t="n">
        <f aca="false">AJ27-AJ44</f>
        <v>345289</v>
      </c>
      <c r="AK45" s="26" t="n">
        <f aca="false">AK27-AK44</f>
        <v>348228</v>
      </c>
      <c r="AL45" s="26" t="n">
        <f aca="false">AL27-AL44</f>
        <v>337749</v>
      </c>
      <c r="AM45" s="26" t="n">
        <f aca="false">AM27-AM44</f>
        <v>339704</v>
      </c>
      <c r="AN45" s="26" t="n">
        <f aca="false">AN27-AN44</f>
        <v>345670</v>
      </c>
      <c r="AO45" s="26" t="n">
        <f aca="false">AO27-AO44</f>
        <v>341449</v>
      </c>
      <c r="AP45" s="26" t="n">
        <f aca="false">AP27-AP44</f>
        <v>345512</v>
      </c>
      <c r="AQ45" s="26" t="n">
        <f aca="false">AQ27-AQ44</f>
        <v>334383</v>
      </c>
    </row>
    <row r="47" customFormat="false" ht="15" hidden="false" customHeight="true" outlineLevel="0" collapsed="false">
      <c r="A47" s="3" t="s">
        <v>365</v>
      </c>
      <c r="B47" s="25" t="n">
        <v>201382</v>
      </c>
      <c r="C47" s="25" t="n">
        <v>475076</v>
      </c>
      <c r="D47" s="25" t="n">
        <v>819321</v>
      </c>
      <c r="E47" s="25" t="n">
        <v>1111489</v>
      </c>
      <c r="F47" s="25" t="n">
        <v>293284</v>
      </c>
      <c r="G47" s="25" t="n">
        <v>550033</v>
      </c>
      <c r="H47" s="25" t="n">
        <v>963034</v>
      </c>
      <c r="I47" s="25" t="n">
        <v>1265788</v>
      </c>
      <c r="J47" s="25" t="n">
        <v>361018</v>
      </c>
      <c r="K47" s="25" t="n">
        <v>685454</v>
      </c>
      <c r="L47" s="25" t="n">
        <v>1044191</v>
      </c>
      <c r="M47" s="25" t="n">
        <v>1356295</v>
      </c>
      <c r="N47" s="25" t="n">
        <v>373545</v>
      </c>
      <c r="O47" s="25" t="n">
        <v>690773</v>
      </c>
      <c r="P47" s="25" t="n">
        <v>1094180</v>
      </c>
      <c r="Q47" s="25" t="n">
        <v>1456984</v>
      </c>
      <c r="R47" s="25" t="n">
        <v>382451</v>
      </c>
      <c r="S47" s="25" t="n">
        <v>635086</v>
      </c>
      <c r="T47" s="25" t="n">
        <v>1034324</v>
      </c>
      <c r="U47" s="25" t="n">
        <v>1265536</v>
      </c>
      <c r="V47" s="25" t="n">
        <v>346053</v>
      </c>
      <c r="W47" s="25" t="n">
        <v>576125</v>
      </c>
      <c r="X47" s="25" t="n">
        <v>978213</v>
      </c>
      <c r="Y47" s="25" t="n">
        <v>1260184</v>
      </c>
      <c r="Z47" s="25" t="n">
        <v>368056</v>
      </c>
      <c r="AA47" s="25" t="n">
        <v>690874</v>
      </c>
      <c r="AB47" s="25" t="n">
        <v>1120228</v>
      </c>
      <c r="AC47" s="25" t="n">
        <v>1454756</v>
      </c>
      <c r="AD47" s="25" t="n">
        <v>393279</v>
      </c>
      <c r="AE47" s="25" t="n">
        <v>745980</v>
      </c>
      <c r="AF47" s="25" t="n">
        <v>1188524</v>
      </c>
      <c r="AG47" s="25" t="n">
        <v>1532798</v>
      </c>
      <c r="AH47" s="25" t="n">
        <v>421031</v>
      </c>
      <c r="AI47" s="25" t="n">
        <v>817968</v>
      </c>
      <c r="AJ47" s="25" t="n">
        <v>1219382</v>
      </c>
      <c r="AK47" s="25" t="n">
        <v>1573607</v>
      </c>
      <c r="AL47" s="25" t="n">
        <v>425525</v>
      </c>
      <c r="AM47" s="25" t="n">
        <v>785070</v>
      </c>
      <c r="AN47" s="25" t="n">
        <v>1261731</v>
      </c>
      <c r="AO47" s="25" t="n">
        <v>1648763</v>
      </c>
      <c r="AP47" s="25" t="n">
        <v>400515</v>
      </c>
      <c r="AQ47" s="25" t="n">
        <v>702398</v>
      </c>
    </row>
    <row r="48" customFormat="false" ht="15" hidden="false" customHeight="true" outlineLevel="0" collapsed="false">
      <c r="A48" s="3" t="s">
        <v>366</v>
      </c>
      <c r="B48" s="26" t="n">
        <f aca="false">B47</f>
        <v>201382</v>
      </c>
      <c r="C48" s="26" t="n">
        <f aca="false">C47-B47</f>
        <v>273694</v>
      </c>
      <c r="D48" s="26" t="n">
        <f aca="false">D47-C47</f>
        <v>344245</v>
      </c>
      <c r="E48" s="26" t="n">
        <f aca="false">E47-D47</f>
        <v>292168</v>
      </c>
      <c r="F48" s="26" t="n">
        <f aca="false">F47</f>
        <v>293284</v>
      </c>
      <c r="G48" s="26" t="n">
        <f aca="false">G47-F47</f>
        <v>256749</v>
      </c>
      <c r="H48" s="26" t="n">
        <f aca="false">H47-G47</f>
        <v>413001</v>
      </c>
      <c r="I48" s="26" t="n">
        <f aca="false">I47-H47</f>
        <v>302754</v>
      </c>
      <c r="J48" s="26" t="n">
        <f aca="false">J47</f>
        <v>361018</v>
      </c>
      <c r="K48" s="26" t="n">
        <f aca="false">K47-J47</f>
        <v>324436</v>
      </c>
      <c r="L48" s="26" t="n">
        <f aca="false">L47-K47</f>
        <v>358737</v>
      </c>
      <c r="M48" s="26" t="n">
        <f aca="false">M47-L47</f>
        <v>312104</v>
      </c>
      <c r="N48" s="26" t="n">
        <f aca="false">N47</f>
        <v>373545</v>
      </c>
      <c r="O48" s="26" t="n">
        <f aca="false">O47-N47</f>
        <v>317228</v>
      </c>
      <c r="P48" s="26" t="n">
        <f aca="false">P47-O47</f>
        <v>403407</v>
      </c>
      <c r="Q48" s="26" t="n">
        <f aca="false">Q47-P47</f>
        <v>362804</v>
      </c>
      <c r="R48" s="26" t="n">
        <f aca="false">R47</f>
        <v>382451</v>
      </c>
      <c r="S48" s="26" t="n">
        <f aca="false">S47-R47</f>
        <v>252635</v>
      </c>
      <c r="T48" s="26" t="n">
        <f aca="false">T47-S47</f>
        <v>399238</v>
      </c>
      <c r="U48" s="26" t="n">
        <f aca="false">U47-T47</f>
        <v>231212</v>
      </c>
      <c r="V48" s="26" t="n">
        <f aca="false">V47</f>
        <v>346053</v>
      </c>
      <c r="W48" s="26" t="n">
        <f aca="false">W47-V47</f>
        <v>230072</v>
      </c>
      <c r="X48" s="26" t="n">
        <f aca="false">X47-W47</f>
        <v>402088</v>
      </c>
      <c r="Y48" s="26" t="n">
        <f aca="false">Y47-X47</f>
        <v>281971</v>
      </c>
      <c r="Z48" s="26" t="n">
        <f aca="false">Z47</f>
        <v>368056</v>
      </c>
      <c r="AA48" s="26" t="n">
        <f aca="false">AA47-Z47</f>
        <v>322818</v>
      </c>
      <c r="AB48" s="26" t="n">
        <f aca="false">AB47-AA47</f>
        <v>429354</v>
      </c>
      <c r="AC48" s="26" t="n">
        <f aca="false">AC47-AB47</f>
        <v>334528</v>
      </c>
      <c r="AD48" s="26" t="n">
        <f aca="false">AD47</f>
        <v>393279</v>
      </c>
      <c r="AE48" s="26" t="n">
        <f aca="false">AE47-AD47</f>
        <v>352701</v>
      </c>
      <c r="AF48" s="26" t="n">
        <f aca="false">AF47-AE47</f>
        <v>442544</v>
      </c>
      <c r="AG48" s="26" t="n">
        <f aca="false">AG47-AF47</f>
        <v>344274</v>
      </c>
      <c r="AH48" s="26" t="n">
        <f aca="false">AH47</f>
        <v>421031</v>
      </c>
      <c r="AI48" s="26" t="n">
        <f aca="false">AI47-AH47</f>
        <v>396937</v>
      </c>
      <c r="AJ48" s="26" t="n">
        <f aca="false">AJ47-AI47</f>
        <v>401414</v>
      </c>
      <c r="AK48" s="26" t="n">
        <f aca="false">AK47-AJ47</f>
        <v>354225</v>
      </c>
      <c r="AL48" s="26" t="n">
        <f aca="false">AL47</f>
        <v>425525</v>
      </c>
      <c r="AM48" s="26" t="n">
        <f aca="false">AM47-AL47</f>
        <v>359545</v>
      </c>
      <c r="AN48" s="26" t="n">
        <f aca="false">AN47-AM47</f>
        <v>476661</v>
      </c>
      <c r="AO48" s="26" t="n">
        <f aca="false">AO47-AN47</f>
        <v>387032</v>
      </c>
      <c r="AP48" s="26" t="n">
        <f aca="false">AP47</f>
        <v>400515</v>
      </c>
      <c r="AQ48" s="26" t="n">
        <f aca="false">AQ47-AP47</f>
        <v>301883</v>
      </c>
    </row>
    <row r="50" customFormat="false" ht="15" hidden="false" customHeight="true" outlineLevel="0" collapsed="false">
      <c r="A50" s="12" t="s">
        <v>367</v>
      </c>
    </row>
    <row r="51" customFormat="false" ht="15" hidden="false" customHeight="true" outlineLevel="0" collapsed="false">
      <c r="A51" s="3" t="s">
        <v>89</v>
      </c>
      <c r="B51" s="28" t="n">
        <v>382243</v>
      </c>
      <c r="C51" s="28" t="n">
        <v>382065</v>
      </c>
      <c r="D51" s="28" t="n">
        <v>382373</v>
      </c>
      <c r="E51" s="28" t="n">
        <v>381860</v>
      </c>
      <c r="F51" s="28" t="n">
        <v>382280</v>
      </c>
      <c r="G51" s="28" t="n">
        <v>382692</v>
      </c>
      <c r="H51" s="28" t="n">
        <v>382945</v>
      </c>
      <c r="I51" s="28" t="n">
        <v>383105</v>
      </c>
      <c r="J51" s="28" t="n">
        <v>383018</v>
      </c>
      <c r="K51" s="28" t="n">
        <v>383423</v>
      </c>
      <c r="L51" s="28" t="n">
        <v>383884</v>
      </c>
      <c r="M51" s="28" t="n">
        <v>384296</v>
      </c>
      <c r="N51" s="28" t="n">
        <v>385184</v>
      </c>
      <c r="O51" s="28" t="n">
        <v>386107</v>
      </c>
      <c r="P51" s="28" t="n">
        <v>386896</v>
      </c>
      <c r="Q51" s="28" t="n">
        <v>387143</v>
      </c>
      <c r="R51" s="28" t="n">
        <v>386949</v>
      </c>
      <c r="S51" s="28" t="n">
        <v>385913</v>
      </c>
      <c r="T51" s="28" t="n">
        <v>385652</v>
      </c>
      <c r="U51" s="28" t="n">
        <v>385756</v>
      </c>
      <c r="V51" s="28" t="n">
        <v>386916</v>
      </c>
      <c r="W51" s="28" t="n">
        <v>387820</v>
      </c>
      <c r="X51" s="28" t="n">
        <v>388374</v>
      </c>
      <c r="Y51" s="28" t="n">
        <v>389000</v>
      </c>
      <c r="Z51" s="28" t="n">
        <v>389628</v>
      </c>
      <c r="AA51" s="28" t="n">
        <v>389363</v>
      </c>
      <c r="AB51" s="28" t="n">
        <v>389300</v>
      </c>
      <c r="AC51" s="28" t="n">
        <v>390245</v>
      </c>
      <c r="AD51" s="28" t="n">
        <v>390664</v>
      </c>
      <c r="AE51" s="28" t="n">
        <v>391187</v>
      </c>
      <c r="AF51" s="28" t="n">
        <v>391351</v>
      </c>
      <c r="AG51" s="28" t="n">
        <v>390787</v>
      </c>
      <c r="AH51" s="28" t="n">
        <v>390561</v>
      </c>
      <c r="AI51" s="28" t="n">
        <v>390542</v>
      </c>
      <c r="AJ51" s="28" t="n">
        <v>391026</v>
      </c>
      <c r="AK51" s="28" t="n">
        <v>391195</v>
      </c>
      <c r="AL51" s="28" t="n">
        <v>391179</v>
      </c>
      <c r="AM51" s="28" t="n">
        <v>391498</v>
      </c>
      <c r="AN51" s="28" t="n">
        <v>390966</v>
      </c>
      <c r="AO51" s="28" t="n">
        <v>388748</v>
      </c>
      <c r="AP51" s="28" t="n">
        <v>385108</v>
      </c>
      <c r="AQ51" s="28" t="n">
        <v>383878</v>
      </c>
    </row>
    <row r="52" customFormat="false" ht="15" hidden="false" customHeight="true" outlineLevel="0" collapsed="false">
      <c r="A52" s="3" t="s">
        <v>368</v>
      </c>
      <c r="B52" s="28" t="n">
        <v>365496</v>
      </c>
      <c r="C52" s="28" t="n">
        <v>365551</v>
      </c>
      <c r="D52" s="28" t="n">
        <v>365657</v>
      </c>
      <c r="E52" s="28" t="n">
        <v>365871</v>
      </c>
      <c r="F52" s="28" t="n">
        <v>367137.757</v>
      </c>
      <c r="G52" s="28" t="n">
        <v>367298.765</v>
      </c>
      <c r="H52" s="28" t="n">
        <v>367462.48</v>
      </c>
      <c r="I52" s="28" t="n">
        <v>368018.082</v>
      </c>
      <c r="J52" s="28" t="n">
        <v>368212</v>
      </c>
      <c r="K52" s="28" t="n">
        <v>368278</v>
      </c>
      <c r="L52" s="28" t="n">
        <v>368410</v>
      </c>
      <c r="M52" s="28" t="n">
        <v>369405</v>
      </c>
      <c r="N52" s="28" t="n">
        <v>370462.401</v>
      </c>
      <c r="O52" s="28" t="n">
        <v>370838.81</v>
      </c>
      <c r="P52" s="28" t="n">
        <v>371327.332</v>
      </c>
      <c r="Q52" s="28" t="n">
        <v>371670.884</v>
      </c>
      <c r="R52" s="28" t="n">
        <v>372104</v>
      </c>
      <c r="S52" s="28" t="n">
        <v>372209</v>
      </c>
      <c r="T52" s="28" t="n">
        <v>372239</v>
      </c>
      <c r="U52" s="28" t="n">
        <v>372302</v>
      </c>
      <c r="V52" s="28" t="n">
        <v>372917.413</v>
      </c>
      <c r="W52" s="28" t="n">
        <v>374354.83</v>
      </c>
      <c r="X52" s="28" t="n">
        <v>375002.588</v>
      </c>
      <c r="Y52" s="28" t="n">
        <v>375527.195</v>
      </c>
      <c r="Z52" s="28" t="n">
        <v>375974</v>
      </c>
      <c r="AA52" s="28" t="n">
        <v>376118</v>
      </c>
      <c r="AB52" s="28" t="n">
        <v>376169</v>
      </c>
      <c r="AC52" s="28" t="n">
        <v>378430</v>
      </c>
      <c r="AD52" s="28" t="n">
        <v>378898.221</v>
      </c>
      <c r="AE52" s="28" t="n">
        <v>379032.722</v>
      </c>
      <c r="AF52" s="28" t="n">
        <v>379723.838</v>
      </c>
      <c r="AG52" s="28" t="n">
        <v>379291.417</v>
      </c>
      <c r="AH52" s="28" t="n">
        <v>378940</v>
      </c>
      <c r="AI52" s="28" t="n">
        <v>379087</v>
      </c>
      <c r="AJ52" s="28" t="n">
        <v>379355</v>
      </c>
      <c r="AK52" s="28" t="n">
        <v>379475</v>
      </c>
      <c r="AL52" s="28" t="n">
        <v>379840.678</v>
      </c>
      <c r="AM52" s="28" t="n">
        <v>379980.44</v>
      </c>
      <c r="AN52" s="28" t="n">
        <v>380546.634</v>
      </c>
      <c r="AO52" s="28" t="n">
        <v>377806.173</v>
      </c>
      <c r="AP52" s="28" t="n">
        <v>374674.719</v>
      </c>
      <c r="AQ52" s="28" t="n">
        <v>374893.89</v>
      </c>
    </row>
    <row r="53" customFormat="false" ht="15" hidden="false" customHeight="true" outlineLevel="0" collapsed="false">
      <c r="A53" s="3" t="s">
        <v>369</v>
      </c>
      <c r="B53" s="28" t="n">
        <v>14704</v>
      </c>
      <c r="C53" s="28" t="n">
        <v>14707</v>
      </c>
      <c r="D53" s="28" t="n">
        <v>14628</v>
      </c>
      <c r="E53" s="28" t="n">
        <v>14626</v>
      </c>
      <c r="F53" s="28" t="n">
        <v>13827.472</v>
      </c>
      <c r="G53" s="28" t="n">
        <v>13816.133</v>
      </c>
      <c r="H53" s="28" t="n">
        <v>13809.987</v>
      </c>
      <c r="I53" s="28" t="n">
        <v>13768.438</v>
      </c>
      <c r="J53" s="28" t="n">
        <v>14026</v>
      </c>
      <c r="K53" s="28" t="n">
        <v>14024</v>
      </c>
      <c r="L53" s="28" t="n">
        <v>14023</v>
      </c>
      <c r="M53" s="28" t="n">
        <v>13904</v>
      </c>
      <c r="N53" s="28" t="n">
        <v>13852.371</v>
      </c>
      <c r="O53" s="28" t="n">
        <v>13855.684</v>
      </c>
      <c r="P53" s="28" t="n">
        <v>13749.69</v>
      </c>
      <c r="Q53" s="28" t="n">
        <v>13731.315</v>
      </c>
      <c r="R53" s="28" t="n">
        <v>13932</v>
      </c>
      <c r="S53" s="28" t="n">
        <v>13880</v>
      </c>
      <c r="T53" s="28" t="n">
        <v>13879</v>
      </c>
      <c r="U53" s="28" t="n">
        <v>13858</v>
      </c>
      <c r="V53" s="28" t="n">
        <v>14042.374</v>
      </c>
      <c r="W53" s="28" t="n">
        <v>12929.688</v>
      </c>
      <c r="X53" s="28" t="n">
        <v>12859.748</v>
      </c>
      <c r="Y53" s="28" t="n">
        <v>12659.027</v>
      </c>
      <c r="Z53" s="28" t="n">
        <v>12873</v>
      </c>
      <c r="AA53" s="28" t="n">
        <v>12851</v>
      </c>
      <c r="AB53" s="28" t="n">
        <v>12845</v>
      </c>
      <c r="AC53" s="28" t="n">
        <v>12430</v>
      </c>
      <c r="AD53" s="28" t="n">
        <v>12515.083</v>
      </c>
      <c r="AE53" s="28" t="n">
        <v>12415.452</v>
      </c>
      <c r="AF53" s="28" t="n">
        <v>11733.485</v>
      </c>
      <c r="AG53" s="28" t="n">
        <v>11581.306</v>
      </c>
      <c r="AH53" s="28" t="n">
        <v>11733</v>
      </c>
      <c r="AI53" s="28" t="n">
        <v>11664</v>
      </c>
      <c r="AJ53" s="28" t="n">
        <v>11563</v>
      </c>
      <c r="AK53" s="28" t="n">
        <v>11544</v>
      </c>
      <c r="AL53" s="28" t="n">
        <v>11723.272</v>
      </c>
      <c r="AM53" s="28" t="n">
        <v>11606.272</v>
      </c>
      <c r="AN53" s="28" t="n">
        <v>9629.551</v>
      </c>
      <c r="AO53" s="28" t="n">
        <v>9325.363</v>
      </c>
      <c r="AP53" s="28" t="n">
        <v>9325.548</v>
      </c>
      <c r="AQ53" s="28" t="n">
        <v>9256.676</v>
      </c>
    </row>
    <row r="54" customFormat="false" ht="15" hidden="false" customHeight="true" outlineLevel="0" collapsed="false">
      <c r="A54" s="3" t="s">
        <v>370</v>
      </c>
      <c r="B54" s="29" t="n">
        <f aca="false">B52+B53</f>
        <v>380200</v>
      </c>
      <c r="C54" s="29" t="n">
        <f aca="false">C52+C53</f>
        <v>380258</v>
      </c>
      <c r="D54" s="29" t="n">
        <f aca="false">D52+D53</f>
        <v>380285</v>
      </c>
      <c r="E54" s="29" t="n">
        <f aca="false">E52+E53</f>
        <v>380497</v>
      </c>
      <c r="F54" s="29" t="n">
        <f aca="false">F52+F53</f>
        <v>380965.229</v>
      </c>
      <c r="G54" s="29" t="n">
        <f aca="false">G52+G53</f>
        <v>381114.898</v>
      </c>
      <c r="H54" s="29" t="n">
        <f aca="false">H52+H53</f>
        <v>381272.467</v>
      </c>
      <c r="I54" s="29" t="n">
        <f aca="false">I52+I53</f>
        <v>381786.52</v>
      </c>
      <c r="J54" s="29" t="n">
        <f aca="false">J52+J53</f>
        <v>382238</v>
      </c>
      <c r="K54" s="29" t="n">
        <f aca="false">K52+K53</f>
        <v>382302</v>
      </c>
      <c r="L54" s="29" t="n">
        <f aca="false">L52+L53</f>
        <v>382433</v>
      </c>
      <c r="M54" s="29" t="n">
        <f aca="false">M52+M53</f>
        <v>383309</v>
      </c>
      <c r="N54" s="29" t="n">
        <f aca="false">N52+N53</f>
        <v>384314.772</v>
      </c>
      <c r="O54" s="29" t="n">
        <f aca="false">O52+O53</f>
        <v>384694.494</v>
      </c>
      <c r="P54" s="29" t="n">
        <f aca="false">P52+P53</f>
        <v>385077.022</v>
      </c>
      <c r="Q54" s="29" t="n">
        <f aca="false">Q52+Q53</f>
        <v>385402.199</v>
      </c>
      <c r="R54" s="29" t="n">
        <f aca="false">R52+R53</f>
        <v>386036</v>
      </c>
      <c r="S54" s="29" t="n">
        <f aca="false">S52+S53</f>
        <v>386089</v>
      </c>
      <c r="T54" s="29" t="n">
        <f aca="false">T52+T53</f>
        <v>386118</v>
      </c>
      <c r="U54" s="29" t="n">
        <f aca="false">U52+U53</f>
        <v>386160</v>
      </c>
      <c r="V54" s="29" t="n">
        <f aca="false">V52+V53</f>
        <v>386959.787</v>
      </c>
      <c r="W54" s="29" t="n">
        <f aca="false">W52+W53</f>
        <v>387284.518</v>
      </c>
      <c r="X54" s="29" t="n">
        <f aca="false">X52+X53</f>
        <v>387862.336</v>
      </c>
      <c r="Y54" s="29" t="n">
        <f aca="false">Y52+Y53</f>
        <v>388186.222</v>
      </c>
      <c r="Z54" s="29" t="n">
        <f aca="false">Z52+Z53</f>
        <v>388847</v>
      </c>
      <c r="AA54" s="29" t="n">
        <f aca="false">AA52+AA53</f>
        <v>388969</v>
      </c>
      <c r="AB54" s="29" t="n">
        <f aca="false">AB52+AB53</f>
        <v>389014</v>
      </c>
      <c r="AC54" s="29" t="n">
        <f aca="false">AC52+AC53</f>
        <v>390860</v>
      </c>
      <c r="AD54" s="29" t="n">
        <f aca="false">AD52+AD53</f>
        <v>391413.304</v>
      </c>
      <c r="AE54" s="29" t="n">
        <f aca="false">AE52+AE53</f>
        <v>391448.174</v>
      </c>
      <c r="AF54" s="29" t="n">
        <f aca="false">AF52+AF53</f>
        <v>391457.323</v>
      </c>
      <c r="AG54" s="29" t="n">
        <f aca="false">AG52+AG53</f>
        <v>390872.723</v>
      </c>
      <c r="AH54" s="29" t="n">
        <f aca="false">AH52+AH53</f>
        <v>390673</v>
      </c>
      <c r="AI54" s="29" t="n">
        <f aca="false">AI52+AI53</f>
        <v>390751</v>
      </c>
      <c r="AJ54" s="29" t="n">
        <f aca="false">AJ52+AJ53</f>
        <v>390918</v>
      </c>
      <c r="AK54" s="29" t="n">
        <f aca="false">AK52+AK53</f>
        <v>391019</v>
      </c>
      <c r="AL54" s="29" t="n">
        <f aca="false">AL52+AL53</f>
        <v>391563.95</v>
      </c>
      <c r="AM54" s="29" t="n">
        <f aca="false">AM52+AM53</f>
        <v>391586.712</v>
      </c>
      <c r="AN54" s="29" t="n">
        <f aca="false">AN52+AN53</f>
        <v>390176.185</v>
      </c>
      <c r="AO54" s="29" t="n">
        <f aca="false">AO52+AO53</f>
        <v>387131.536</v>
      </c>
      <c r="AP54" s="29" t="n">
        <f aca="false">AP52+AP53</f>
        <v>384000.267</v>
      </c>
      <c r="AQ54" s="29" t="n">
        <f aca="false">AQ52+AQ53</f>
        <v>384150.566</v>
      </c>
    </row>
    <row r="55" customFormat="false" ht="15" hidden="false" customHeight="true" outlineLevel="0" collapsed="false">
      <c r="A55" s="3" t="s">
        <v>371</v>
      </c>
      <c r="B55" s="30" t="n">
        <v>75.03</v>
      </c>
      <c r="C55" s="30" t="n">
        <v>68.88</v>
      </c>
      <c r="D55" s="30" t="n">
        <v>64.33</v>
      </c>
      <c r="E55" s="30" t="n">
        <v>64.36</v>
      </c>
      <c r="F55" s="30" t="n">
        <v>62.22</v>
      </c>
      <c r="G55" s="30" t="n">
        <v>65.83</v>
      </c>
      <c r="H55" s="30" t="n">
        <v>65.93</v>
      </c>
      <c r="I55" s="30" t="n">
        <v>63.77</v>
      </c>
      <c r="J55" s="30" t="n">
        <v>61.62</v>
      </c>
      <c r="K55" s="30" t="n">
        <v>63.69</v>
      </c>
      <c r="L55" s="30" t="n">
        <v>66.26</v>
      </c>
      <c r="M55" s="30" t="n">
        <v>66.01</v>
      </c>
      <c r="N55" s="30" t="n">
        <v>75.32</v>
      </c>
      <c r="O55" s="30" t="n">
        <v>75.92</v>
      </c>
      <c r="P55" s="30" t="n">
        <v>86.26</v>
      </c>
      <c r="Q55" s="30" t="n">
        <v>80.92</v>
      </c>
      <c r="R55" s="30" t="n">
        <v>61.71</v>
      </c>
      <c r="S55" s="30" t="n">
        <v>58.82</v>
      </c>
      <c r="T55" s="30" t="n">
        <v>51.33</v>
      </c>
      <c r="U55" s="30" t="n">
        <v>59.28</v>
      </c>
      <c r="V55" s="30" t="n">
        <v>71.63</v>
      </c>
      <c r="W55" s="30" t="n">
        <v>77</v>
      </c>
      <c r="X55" s="30" t="n">
        <v>80.92</v>
      </c>
      <c r="Y55" s="30" t="n">
        <v>90.5</v>
      </c>
      <c r="Z55" s="30" t="n">
        <v>89.92</v>
      </c>
      <c r="AA55" s="30" t="n">
        <v>72.22</v>
      </c>
      <c r="AB55" s="30" t="n">
        <v>67.22</v>
      </c>
      <c r="AC55" s="30" t="n">
        <v>59</v>
      </c>
      <c r="AD55" s="30" t="n">
        <v>60</v>
      </c>
      <c r="AE55" s="30" t="n">
        <v>65.97</v>
      </c>
      <c r="AF55" s="30" t="n">
        <v>58.71</v>
      </c>
      <c r="AG55" s="30" t="n">
        <v>61.16</v>
      </c>
      <c r="AH55" s="30" t="n">
        <v>63.11</v>
      </c>
      <c r="AI55" s="30" t="n">
        <v>69.34</v>
      </c>
      <c r="AJ55" s="30" t="n">
        <v>74.46</v>
      </c>
      <c r="AK55" s="30" t="n">
        <v>71.76</v>
      </c>
      <c r="AL55" s="30" t="n">
        <v>71.58</v>
      </c>
      <c r="AM55" s="30" t="n">
        <v>67.49</v>
      </c>
      <c r="AN55" s="30" t="n">
        <v>64.73</v>
      </c>
      <c r="AO55" s="30" t="n">
        <v>63.04</v>
      </c>
      <c r="AP55" s="30" t="n">
        <v>59.15</v>
      </c>
      <c r="AQ55" s="30" t="n">
        <v>67.93</v>
      </c>
    </row>
    <row r="56" customFormat="false" ht="15" hidden="false" customHeight="true" outlineLevel="0" collapsed="false">
      <c r="A56" s="3" t="s">
        <v>372</v>
      </c>
      <c r="B56" s="26" t="n">
        <f aca="false">B54*B55</f>
        <v>28526406</v>
      </c>
      <c r="C56" s="26" t="n">
        <f aca="false">C54*C55</f>
        <v>26192171.04</v>
      </c>
      <c r="D56" s="26" t="n">
        <f aca="false">D54*D55</f>
        <v>24463734.05</v>
      </c>
      <c r="E56" s="26" t="n">
        <f aca="false">E54*E55</f>
        <v>24488786.92</v>
      </c>
      <c r="F56" s="26" t="n">
        <f aca="false">F54*F55</f>
        <v>23703656.54838</v>
      </c>
      <c r="G56" s="26" t="n">
        <f aca="false">G54*G55</f>
        <v>25088793.73534</v>
      </c>
      <c r="H56" s="26" t="n">
        <f aca="false">H54*H55</f>
        <v>25137293.74931</v>
      </c>
      <c r="I56" s="26" t="n">
        <f aca="false">I54*I55</f>
        <v>24346526.3804</v>
      </c>
      <c r="J56" s="26" t="n">
        <f aca="false">J54*J55</f>
        <v>23553505.56</v>
      </c>
      <c r="K56" s="26" t="n">
        <f aca="false">K54*K55</f>
        <v>24348814.38</v>
      </c>
      <c r="L56" s="26" t="n">
        <f aca="false">L54*L55</f>
        <v>25340010.58</v>
      </c>
      <c r="M56" s="26" t="n">
        <f aca="false">M54*M55</f>
        <v>25302227.09</v>
      </c>
      <c r="N56" s="26" t="n">
        <f aca="false">N54*N55</f>
        <v>28946588.62704</v>
      </c>
      <c r="O56" s="26" t="n">
        <f aca="false">O54*O55</f>
        <v>29206005.98448</v>
      </c>
      <c r="P56" s="26" t="n">
        <f aca="false">P54*P55</f>
        <v>33216743.91772</v>
      </c>
      <c r="Q56" s="26" t="n">
        <f aca="false">Q54*Q55</f>
        <v>31186745.94308</v>
      </c>
      <c r="R56" s="26" t="n">
        <f aca="false">R54*R55</f>
        <v>23822281.56</v>
      </c>
      <c r="S56" s="26" t="n">
        <f aca="false">S54*S55</f>
        <v>22709754.98</v>
      </c>
      <c r="T56" s="26" t="n">
        <f aca="false">T54*T55</f>
        <v>19819436.94</v>
      </c>
      <c r="U56" s="26" t="n">
        <f aca="false">U54*U55</f>
        <v>22891564.8</v>
      </c>
      <c r="V56" s="26" t="n">
        <f aca="false">V54*V55</f>
        <v>27717929.54281</v>
      </c>
      <c r="W56" s="26" t="n">
        <f aca="false">W54*W55</f>
        <v>29820907.886</v>
      </c>
      <c r="X56" s="26" t="n">
        <f aca="false">X54*X55</f>
        <v>31385820.22912</v>
      </c>
      <c r="Y56" s="26" t="n">
        <f aca="false">Y54*Y55</f>
        <v>35130853.091</v>
      </c>
      <c r="Z56" s="26" t="n">
        <f aca="false">Z54*Z55</f>
        <v>34965122.24</v>
      </c>
      <c r="AA56" s="26" t="n">
        <f aca="false">AA54*AA55</f>
        <v>28091341.18</v>
      </c>
      <c r="AB56" s="26" t="n">
        <f aca="false">AB54*AB55</f>
        <v>26149521.08</v>
      </c>
      <c r="AC56" s="26" t="n">
        <f aca="false">AC54*AC55</f>
        <v>23060740</v>
      </c>
      <c r="AD56" s="26" t="n">
        <f aca="false">AD54*AD55</f>
        <v>23484798.24</v>
      </c>
      <c r="AE56" s="26" t="n">
        <f aca="false">AE54*AE55</f>
        <v>25823836.03878</v>
      </c>
      <c r="AF56" s="26" t="n">
        <f aca="false">AF54*AF55</f>
        <v>22982459.43333</v>
      </c>
      <c r="AG56" s="26" t="n">
        <f aca="false">AG54*AG55</f>
        <v>23905775.73868</v>
      </c>
      <c r="AH56" s="26" t="n">
        <f aca="false">AH54*AH55</f>
        <v>24655373.03</v>
      </c>
      <c r="AI56" s="26" t="n">
        <f aca="false">AI54*AI55</f>
        <v>27094674.34</v>
      </c>
      <c r="AJ56" s="26" t="n">
        <f aca="false">AJ54*AJ55</f>
        <v>29107754.28</v>
      </c>
      <c r="AK56" s="26" t="n">
        <f aca="false">AK54*AK55</f>
        <v>28059523.44</v>
      </c>
      <c r="AL56" s="26" t="n">
        <f aca="false">AL54*AL55</f>
        <v>28028147.541</v>
      </c>
      <c r="AM56" s="26" t="n">
        <f aca="false">AM54*AM55</f>
        <v>26428187.19288</v>
      </c>
      <c r="AN56" s="26" t="n">
        <f aca="false">AN54*AN55</f>
        <v>25256104.45505</v>
      </c>
      <c r="AO56" s="26" t="n">
        <f aca="false">AO54*AO55</f>
        <v>24404772.02944</v>
      </c>
      <c r="AP56" s="26" t="n">
        <f aca="false">AP54*AP55</f>
        <v>22713615.79305</v>
      </c>
      <c r="AQ56" s="26" t="n">
        <f aca="false">AQ54*AQ55</f>
        <v>26095347.94838</v>
      </c>
    </row>
    <row r="57" customFormat="false" ht="15" hidden="false" customHeight="true" outlineLevel="0" collapsed="false">
      <c r="A57" s="3" t="s">
        <v>373</v>
      </c>
      <c r="B57" s="25" t="n">
        <v>4360137</v>
      </c>
      <c r="C57" s="25" t="n">
        <v>4362995</v>
      </c>
      <c r="D57" s="25" t="n">
        <v>4360486</v>
      </c>
      <c r="E57" s="25" t="n">
        <v>4848079</v>
      </c>
      <c r="F57" s="25" t="n">
        <v>4848477</v>
      </c>
      <c r="G57" s="25" t="n">
        <v>4456365</v>
      </c>
      <c r="H57" s="25" t="n">
        <v>5143248</v>
      </c>
      <c r="I57" s="25" t="n">
        <v>5038812</v>
      </c>
      <c r="J57" s="25" t="n">
        <v>5530815</v>
      </c>
      <c r="K57" s="25" t="n">
        <v>5532637</v>
      </c>
      <c r="L57" s="25" t="n">
        <v>5534990</v>
      </c>
      <c r="M57" s="25" t="n">
        <v>5933286</v>
      </c>
      <c r="N57" s="25" t="n">
        <v>5936335</v>
      </c>
      <c r="O57" s="25" t="n">
        <v>6531408</v>
      </c>
      <c r="P57" s="25" t="n">
        <v>6675084</v>
      </c>
      <c r="Q57" s="25" t="n">
        <v>6077513</v>
      </c>
      <c r="R57" s="25" t="n">
        <v>6079308</v>
      </c>
      <c r="S57" s="25" t="n">
        <v>6081102</v>
      </c>
      <c r="T57" s="25" t="n">
        <v>6082897</v>
      </c>
      <c r="U57" s="25" t="n">
        <v>5335536</v>
      </c>
      <c r="V57" s="25" t="n">
        <v>5337103</v>
      </c>
      <c r="W57" s="25" t="n">
        <v>5338671</v>
      </c>
      <c r="X57" s="25" t="n">
        <v>5833483</v>
      </c>
      <c r="Y57" s="25" t="n">
        <v>5835222</v>
      </c>
      <c r="Z57" s="25" t="n">
        <v>5836957</v>
      </c>
      <c r="AA57" s="25" t="n">
        <v>5838693</v>
      </c>
      <c r="AB57" s="25" t="n">
        <v>5340807</v>
      </c>
      <c r="AC57" s="25" t="n">
        <v>5342329</v>
      </c>
      <c r="AD57" s="25" t="n">
        <v>5343851</v>
      </c>
      <c r="AE57" s="25" t="n">
        <v>5345373</v>
      </c>
      <c r="AF57" s="25" t="n">
        <v>5346895</v>
      </c>
      <c r="AG57" s="25" t="n">
        <v>5348417</v>
      </c>
      <c r="AH57" s="25" t="n">
        <v>5349938</v>
      </c>
      <c r="AI57" s="25" t="n">
        <v>5351461</v>
      </c>
      <c r="AJ57" s="25" t="n">
        <v>5945670</v>
      </c>
      <c r="AK57" s="25" t="n">
        <v>5947376</v>
      </c>
      <c r="AL57" s="25" t="n">
        <v>5949081</v>
      </c>
      <c r="AM57" s="25" t="n">
        <v>5994914</v>
      </c>
      <c r="AN57" s="25" t="n">
        <v>5996686</v>
      </c>
      <c r="AO57" s="25" t="n">
        <v>5998458</v>
      </c>
      <c r="AP57" s="25" t="n">
        <v>6000230</v>
      </c>
      <c r="AQ57" s="25" t="n">
        <v>6002002</v>
      </c>
    </row>
    <row r="58" customFormat="false" ht="15" hidden="false" customHeight="true" outlineLevel="0" collapsed="false">
      <c r="A58" s="3" t="s">
        <v>374</v>
      </c>
      <c r="B58" s="25" t="n">
        <v>0</v>
      </c>
      <c r="C58" s="25" t="n">
        <v>0</v>
      </c>
      <c r="D58" s="25" t="n">
        <v>0</v>
      </c>
      <c r="E58" s="25" t="n">
        <v>19998</v>
      </c>
      <c r="F58" s="25" t="n">
        <v>314686</v>
      </c>
      <c r="G58" s="25" t="n">
        <v>764361</v>
      </c>
      <c r="H58" s="25" t="n">
        <v>229844</v>
      </c>
      <c r="I58" s="25" t="n">
        <v>299757</v>
      </c>
      <c r="J58" s="25" t="n">
        <v>234318</v>
      </c>
      <c r="K58" s="25" t="n">
        <v>345807</v>
      </c>
      <c r="L58" s="25" t="n">
        <v>499367</v>
      </c>
      <c r="M58" s="25" t="n">
        <v>499183</v>
      </c>
      <c r="N58" s="25" t="n">
        <v>344844</v>
      </c>
      <c r="O58" s="25" t="n">
        <v>0</v>
      </c>
      <c r="P58" s="25" t="n">
        <v>354381</v>
      </c>
      <c r="Q58" s="25" t="n">
        <v>1017833</v>
      </c>
      <c r="R58" s="25" t="n">
        <v>612651</v>
      </c>
      <c r="S58" s="25" t="n">
        <v>0</v>
      </c>
      <c r="T58" s="25" t="n">
        <v>0</v>
      </c>
      <c r="U58" s="25" t="n">
        <v>414830</v>
      </c>
      <c r="V58" s="25" t="n">
        <v>429753</v>
      </c>
      <c r="W58" s="25" t="n">
        <v>631770</v>
      </c>
      <c r="X58" s="25" t="n">
        <v>30000</v>
      </c>
      <c r="Y58" s="25" t="n">
        <v>315030</v>
      </c>
      <c r="Z58" s="25" t="n">
        <v>129995</v>
      </c>
      <c r="AA58" s="25" t="n">
        <v>184946</v>
      </c>
      <c r="AB58" s="25" t="n">
        <v>189557</v>
      </c>
      <c r="AC58" s="25" t="n">
        <v>129955</v>
      </c>
      <c r="AD58" s="25" t="n">
        <v>0</v>
      </c>
      <c r="AE58" s="25" t="n">
        <v>184474</v>
      </c>
      <c r="AF58" s="25" t="n">
        <v>497636</v>
      </c>
      <c r="AG58" s="25" t="n">
        <v>409131</v>
      </c>
      <c r="AH58" s="25" t="n">
        <v>225921</v>
      </c>
      <c r="AI58" s="25" t="n">
        <v>170884</v>
      </c>
      <c r="AJ58" s="25" t="n">
        <v>786561</v>
      </c>
      <c r="AK58" s="25" t="n">
        <v>543679</v>
      </c>
      <c r="AL58" s="25" t="n">
        <v>304000</v>
      </c>
      <c r="AM58" s="25" t="n">
        <v>782147</v>
      </c>
      <c r="AN58" s="25" t="n">
        <v>846166</v>
      </c>
      <c r="AO58" s="25" t="n">
        <v>586648</v>
      </c>
      <c r="AP58" s="25" t="n">
        <v>748417</v>
      </c>
      <c r="AQ58" s="25" t="n">
        <v>667846</v>
      </c>
    </row>
    <row r="59" customFormat="false" ht="15" hidden="false" customHeight="true" outlineLevel="0" collapsed="false">
      <c r="A59" s="3" t="s">
        <v>375</v>
      </c>
      <c r="B59" s="25" t="n">
        <v>4223681</v>
      </c>
      <c r="C59" s="25" t="n">
        <v>4147999</v>
      </c>
      <c r="D59" s="25" t="n">
        <v>4138301</v>
      </c>
      <c r="E59" s="25" t="n">
        <v>4119181</v>
      </c>
      <c r="F59" s="25" t="n">
        <v>3766762</v>
      </c>
      <c r="G59" s="25" t="n">
        <v>3743363</v>
      </c>
      <c r="H59" s="25" t="n">
        <v>3619180</v>
      </c>
      <c r="I59" s="25" t="n">
        <v>3618722</v>
      </c>
      <c r="J59" s="25" t="n">
        <v>2894344</v>
      </c>
      <c r="K59" s="25" t="n">
        <v>2894325</v>
      </c>
      <c r="L59" s="25" t="n">
        <v>2789436</v>
      </c>
      <c r="M59" s="25" t="n">
        <v>2385470</v>
      </c>
      <c r="N59" s="25" t="n">
        <v>2671491</v>
      </c>
      <c r="O59" s="25" t="n">
        <v>2599013</v>
      </c>
      <c r="P59" s="25" t="n">
        <v>1962471</v>
      </c>
      <c r="Q59" s="25" t="n">
        <v>1941610</v>
      </c>
      <c r="R59" s="25" t="n">
        <v>1940745</v>
      </c>
      <c r="S59" s="25" t="n">
        <v>2340757</v>
      </c>
      <c r="T59" s="25" t="n">
        <v>2313833</v>
      </c>
      <c r="U59" s="25" t="n">
        <v>2293890</v>
      </c>
      <c r="V59" s="25" t="n">
        <v>2270700</v>
      </c>
      <c r="W59" s="25" t="n">
        <v>2280251</v>
      </c>
      <c r="X59" s="25" t="n">
        <v>2281165</v>
      </c>
      <c r="Y59" s="25" t="n">
        <v>2191201</v>
      </c>
      <c r="Z59" s="25" t="n">
        <v>2193199</v>
      </c>
      <c r="AA59" s="25" t="n">
        <v>1944404</v>
      </c>
      <c r="AB59" s="25" t="n">
        <v>1967827</v>
      </c>
      <c r="AC59" s="25" t="n">
        <v>1953438</v>
      </c>
      <c r="AD59" s="25" t="n">
        <v>1968243</v>
      </c>
      <c r="AE59" s="25" t="n">
        <v>1913069</v>
      </c>
      <c r="AF59" s="25" t="n">
        <v>1634726</v>
      </c>
      <c r="AG59" s="25" t="n">
        <v>1632902</v>
      </c>
      <c r="AH59" s="25" t="n">
        <v>1633870</v>
      </c>
      <c r="AI59" s="25" t="n">
        <v>1634838</v>
      </c>
      <c r="AJ59" s="25" t="n">
        <v>1633414</v>
      </c>
      <c r="AK59" s="25" t="n">
        <v>1630690</v>
      </c>
      <c r="AL59" s="25" t="n">
        <v>1593803</v>
      </c>
      <c r="AM59" s="25" t="n">
        <v>1594765</v>
      </c>
      <c r="AN59" s="25" t="n">
        <v>1592935</v>
      </c>
      <c r="AO59" s="25" t="n">
        <v>1589904</v>
      </c>
      <c r="AP59" s="25" t="n">
        <v>1590859</v>
      </c>
      <c r="AQ59" s="25" t="n">
        <v>1591821</v>
      </c>
    </row>
    <row r="60" customFormat="false" ht="15" hidden="false" customHeight="true" outlineLevel="0" collapsed="false">
      <c r="A60" s="3" t="s">
        <v>376</v>
      </c>
      <c r="B60" s="26" t="n">
        <f aca="false">SUM(B57:B59)</f>
        <v>8583818</v>
      </c>
      <c r="C60" s="26" t="n">
        <f aca="false">SUM(C57:C59)</f>
        <v>8510994</v>
      </c>
      <c r="D60" s="26" t="n">
        <f aca="false">SUM(D57:D59)</f>
        <v>8498787</v>
      </c>
      <c r="E60" s="26" t="n">
        <f aca="false">SUM(E57:E59)</f>
        <v>8987258</v>
      </c>
      <c r="F60" s="26" t="n">
        <f aca="false">SUM(F57:F59)</f>
        <v>8929925</v>
      </c>
      <c r="G60" s="26" t="n">
        <f aca="false">SUM(G57:G59)</f>
        <v>8964089</v>
      </c>
      <c r="H60" s="26" t="n">
        <f aca="false">SUM(H57:H59)</f>
        <v>8992272</v>
      </c>
      <c r="I60" s="26" t="n">
        <f aca="false">SUM(I57:I59)</f>
        <v>8957291</v>
      </c>
      <c r="J60" s="26" t="n">
        <f aca="false">SUM(J57:J59)</f>
        <v>8659477</v>
      </c>
      <c r="K60" s="26" t="n">
        <f aca="false">SUM(K57:K59)</f>
        <v>8772769</v>
      </c>
      <c r="L60" s="26" t="n">
        <f aca="false">SUM(L57:L59)</f>
        <v>8823793</v>
      </c>
      <c r="M60" s="26" t="n">
        <f aca="false">SUM(M57:M59)</f>
        <v>8817939</v>
      </c>
      <c r="N60" s="26" t="n">
        <f aca="false">SUM(N57:N59)</f>
        <v>8952670</v>
      </c>
      <c r="O60" s="26" t="n">
        <f aca="false">SUM(O57:O59)</f>
        <v>9130421</v>
      </c>
      <c r="P60" s="26" t="n">
        <f aca="false">SUM(P57:P59)</f>
        <v>8991936</v>
      </c>
      <c r="Q60" s="26" t="n">
        <f aca="false">SUM(Q57:Q59)</f>
        <v>9036956</v>
      </c>
      <c r="R60" s="26" t="n">
        <f aca="false">SUM(R57:R59)</f>
        <v>8632704</v>
      </c>
      <c r="S60" s="26" t="n">
        <f aca="false">SUM(S57:S59)</f>
        <v>8421859</v>
      </c>
      <c r="T60" s="26" t="n">
        <f aca="false">SUM(T57:T59)</f>
        <v>8396730</v>
      </c>
      <c r="U60" s="26" t="n">
        <f aca="false">SUM(U57:U59)</f>
        <v>8044256</v>
      </c>
      <c r="V60" s="26" t="n">
        <f aca="false">SUM(V57:V59)</f>
        <v>8037556</v>
      </c>
      <c r="W60" s="26" t="n">
        <f aca="false">SUM(W57:W59)</f>
        <v>8250692</v>
      </c>
      <c r="X60" s="26" t="n">
        <f aca="false">SUM(X57:X59)</f>
        <v>8144648</v>
      </c>
      <c r="Y60" s="26" t="n">
        <f aca="false">SUM(Y57:Y59)</f>
        <v>8341453</v>
      </c>
      <c r="Z60" s="26" t="n">
        <f aca="false">SUM(Z57:Z59)</f>
        <v>8160151</v>
      </c>
      <c r="AA60" s="26" t="n">
        <f aca="false">SUM(AA57:AA59)</f>
        <v>7968043</v>
      </c>
      <c r="AB60" s="26" t="n">
        <f aca="false">SUM(AB57:AB59)</f>
        <v>7498191</v>
      </c>
      <c r="AC60" s="26" t="n">
        <f aca="false">SUM(AC57:AC59)</f>
        <v>7425722</v>
      </c>
      <c r="AD60" s="26" t="n">
        <f aca="false">SUM(AD57:AD59)</f>
        <v>7312094</v>
      </c>
      <c r="AE60" s="26" t="n">
        <f aca="false">SUM(AE57:AE59)</f>
        <v>7442916</v>
      </c>
      <c r="AF60" s="26" t="n">
        <f aca="false">SUM(AF57:AF59)</f>
        <v>7479257</v>
      </c>
      <c r="AG60" s="26" t="n">
        <f aca="false">SUM(AG57:AG59)</f>
        <v>7390450</v>
      </c>
      <c r="AH60" s="26" t="n">
        <f aca="false">SUM(AH57:AH59)</f>
        <v>7209729</v>
      </c>
      <c r="AI60" s="26" t="n">
        <f aca="false">SUM(AI57:AI59)</f>
        <v>7157183</v>
      </c>
      <c r="AJ60" s="26" t="n">
        <f aca="false">SUM(AJ57:AJ59)</f>
        <v>8365645</v>
      </c>
      <c r="AK60" s="26" t="n">
        <f aca="false">SUM(AK57:AK59)</f>
        <v>8121745</v>
      </c>
      <c r="AL60" s="26" t="n">
        <f aca="false">SUM(AL57:AL59)</f>
        <v>7846884</v>
      </c>
      <c r="AM60" s="26" t="n">
        <f aca="false">SUM(AM57:AM59)</f>
        <v>8371826</v>
      </c>
      <c r="AN60" s="26" t="n">
        <f aca="false">SUM(AN57:AN59)</f>
        <v>8435787</v>
      </c>
      <c r="AO60" s="26" t="n">
        <f aca="false">SUM(AO57:AO59)</f>
        <v>8175010</v>
      </c>
      <c r="AP60" s="26" t="n">
        <f aca="false">SUM(AP57:AP59)</f>
        <v>8339506</v>
      </c>
      <c r="AQ60" s="26" t="n">
        <f aca="false">SUM(AQ57:AQ59)</f>
        <v>8261669</v>
      </c>
    </row>
    <row r="61" customFormat="false" ht="15" hidden="false" customHeight="true" outlineLevel="0" collapsed="false">
      <c r="A61" s="3" t="s">
        <v>377</v>
      </c>
      <c r="B61" s="25" t="n">
        <v>37280</v>
      </c>
      <c r="C61" s="25" t="n">
        <v>37280</v>
      </c>
      <c r="D61" s="25" t="n">
        <v>37280</v>
      </c>
      <c r="E61" s="25" t="n">
        <v>37280</v>
      </c>
      <c r="F61" s="25" t="n">
        <v>37280</v>
      </c>
      <c r="G61" s="25" t="n">
        <v>37280</v>
      </c>
      <c r="H61" s="25" t="n">
        <v>37280</v>
      </c>
      <c r="I61" s="25" t="n">
        <v>37280</v>
      </c>
      <c r="J61" s="25" t="n">
        <v>37280</v>
      </c>
      <c r="K61" s="25" t="n">
        <v>37280</v>
      </c>
      <c r="L61" s="25" t="n">
        <v>37280</v>
      </c>
      <c r="M61" s="25" t="n">
        <v>37280</v>
      </c>
      <c r="N61" s="25" t="n">
        <v>37280</v>
      </c>
      <c r="O61" s="25" t="n">
        <v>37280</v>
      </c>
      <c r="P61" s="25" t="n">
        <v>37280</v>
      </c>
      <c r="Q61" s="25" t="n">
        <v>37280</v>
      </c>
      <c r="R61" s="25" t="n">
        <v>37280</v>
      </c>
      <c r="S61" s="25" t="n">
        <v>37280</v>
      </c>
      <c r="T61" s="25" t="n">
        <v>37280</v>
      </c>
      <c r="U61" s="25" t="n">
        <v>37280</v>
      </c>
      <c r="V61" s="25" t="n">
        <v>37280</v>
      </c>
      <c r="W61" s="25" t="n">
        <v>37280</v>
      </c>
      <c r="X61" s="25" t="n">
        <v>37280</v>
      </c>
      <c r="Y61" s="25" t="n">
        <v>37280</v>
      </c>
      <c r="Z61" s="25" t="n">
        <v>37280</v>
      </c>
      <c r="AA61" s="25" t="n">
        <v>37280</v>
      </c>
      <c r="AB61" s="25" t="n">
        <v>37280</v>
      </c>
      <c r="AC61" s="25" t="n">
        <v>37280</v>
      </c>
      <c r="AD61" s="25" t="n">
        <v>37280</v>
      </c>
      <c r="AE61" s="25" t="n">
        <v>37280</v>
      </c>
      <c r="AF61" s="25" t="n">
        <v>37280</v>
      </c>
      <c r="AG61" s="25" t="n">
        <v>37280</v>
      </c>
      <c r="AH61" s="25" t="n">
        <v>17155</v>
      </c>
      <c r="AI61" s="25" t="n">
        <v>17155</v>
      </c>
      <c r="AJ61" s="25" t="n">
        <v>17155</v>
      </c>
      <c r="AK61" s="25" t="n">
        <v>17155</v>
      </c>
      <c r="AL61" s="25" t="n">
        <v>17155</v>
      </c>
      <c r="AM61" s="25" t="n">
        <v>17155</v>
      </c>
      <c r="AN61" s="25" t="n">
        <v>17155</v>
      </c>
      <c r="AO61" s="25" t="n">
        <v>17155</v>
      </c>
      <c r="AP61" s="25" t="n">
        <v>17155</v>
      </c>
      <c r="AQ61" s="25" t="n">
        <v>17155</v>
      </c>
    </row>
    <row r="62" customFormat="false" ht="15" hidden="false" customHeight="true" outlineLevel="0" collapsed="false">
      <c r="A62" s="3" t="s">
        <v>378</v>
      </c>
      <c r="B62" s="25" t="n">
        <v>37147477</v>
      </c>
      <c r="C62" s="25" t="n">
        <v>34740392</v>
      </c>
      <c r="D62" s="25" t="n">
        <v>32999789</v>
      </c>
      <c r="E62" s="25" t="n">
        <v>33513325</v>
      </c>
      <c r="F62" s="25" t="n">
        <v>32670862</v>
      </c>
      <c r="G62" s="25" t="n">
        <v>34090163</v>
      </c>
      <c r="H62" s="25" t="n">
        <v>34166846</v>
      </c>
      <c r="I62" s="25" t="n">
        <v>33341097</v>
      </c>
      <c r="J62" s="25" t="n">
        <v>32250287</v>
      </c>
      <c r="K62" s="25" t="n">
        <v>33158886</v>
      </c>
      <c r="L62" s="25" t="n">
        <v>34201056</v>
      </c>
      <c r="M62" s="25" t="n">
        <v>34157459</v>
      </c>
      <c r="N62" s="25" t="n">
        <v>37936539</v>
      </c>
      <c r="O62" s="25" t="n">
        <v>38373707</v>
      </c>
      <c r="P62" s="25" t="n">
        <v>42245960</v>
      </c>
      <c r="Q62" s="25" t="n">
        <v>40260982</v>
      </c>
      <c r="R62" s="25" t="n">
        <v>32492296</v>
      </c>
      <c r="S62" s="25" t="n">
        <v>31168892</v>
      </c>
      <c r="T62" s="25" t="n">
        <v>28253480</v>
      </c>
      <c r="U62" s="25" t="n">
        <v>30973105</v>
      </c>
      <c r="V62" s="25" t="n">
        <v>35792766</v>
      </c>
      <c r="W62" s="25" t="n">
        <v>38108880</v>
      </c>
      <c r="X62" s="25" t="n">
        <v>39567748</v>
      </c>
      <c r="Y62" s="25" t="n">
        <v>43509586</v>
      </c>
      <c r="Z62" s="25" t="n">
        <v>43162524</v>
      </c>
      <c r="AA62" s="25" t="n">
        <v>36096708</v>
      </c>
      <c r="AB62" s="25" t="n">
        <v>33684983</v>
      </c>
      <c r="AC62" s="25" t="n">
        <v>30523709</v>
      </c>
      <c r="AD62" s="25" t="n">
        <v>30834172</v>
      </c>
      <c r="AE62" s="25" t="n">
        <v>33304032</v>
      </c>
      <c r="AF62" s="25" t="n">
        <v>30498996</v>
      </c>
      <c r="AG62" s="25" t="n">
        <v>31333506</v>
      </c>
      <c r="AH62" s="25" t="n">
        <v>31882217</v>
      </c>
      <c r="AI62" s="25" t="n">
        <v>34268993</v>
      </c>
      <c r="AJ62" s="25" t="n">
        <v>37490531</v>
      </c>
      <c r="AK62" s="25" t="n">
        <v>36198435</v>
      </c>
      <c r="AL62" s="25" t="n">
        <v>35892187</v>
      </c>
      <c r="AM62" s="25" t="n">
        <v>34817168</v>
      </c>
      <c r="AN62" s="25" t="n">
        <v>33709046</v>
      </c>
      <c r="AO62" s="25" t="n">
        <v>32596937</v>
      </c>
      <c r="AP62" s="25" t="n">
        <v>31070277</v>
      </c>
      <c r="AQ62" s="25" t="n">
        <v>34374172</v>
      </c>
    </row>
    <row r="63" customFormat="false" ht="15" hidden="false" customHeight="true" outlineLevel="0" collapsed="false">
      <c r="A63" s="3" t="s">
        <v>379</v>
      </c>
      <c r="B63" s="26" t="n">
        <f aca="false">B56+B60+B61</f>
        <v>37147504</v>
      </c>
      <c r="C63" s="26" t="n">
        <f aca="false">C56+C60+C61</f>
        <v>34740445.04</v>
      </c>
      <c r="D63" s="26" t="n">
        <f aca="false">D56+D60+D61</f>
        <v>32999801.05</v>
      </c>
      <c r="E63" s="26" t="n">
        <f aca="false">E56+E60+E61</f>
        <v>33513324.92</v>
      </c>
      <c r="F63" s="26" t="n">
        <f aca="false">F56+F60+F61</f>
        <v>32670861.54838</v>
      </c>
      <c r="G63" s="26" t="n">
        <f aca="false">G56+G60+G61</f>
        <v>34090162.73534</v>
      </c>
      <c r="H63" s="26" t="n">
        <f aca="false">H56+H60+H61</f>
        <v>34166845.74931</v>
      </c>
      <c r="I63" s="26" t="n">
        <f aca="false">I56+I60+I61</f>
        <v>33341097.3804</v>
      </c>
      <c r="J63" s="26" t="n">
        <f aca="false">J56+J60+J61</f>
        <v>32250262.56</v>
      </c>
      <c r="K63" s="26" t="n">
        <f aca="false">K56+K60+K61</f>
        <v>33158863.38</v>
      </c>
      <c r="L63" s="26" t="n">
        <f aca="false">L56+L60+L61</f>
        <v>34201083.58</v>
      </c>
      <c r="M63" s="26" t="n">
        <f aca="false">M56+M60+M61</f>
        <v>34157446.09</v>
      </c>
      <c r="N63" s="26" t="n">
        <f aca="false">N56+N60+N61</f>
        <v>37936538.62704</v>
      </c>
      <c r="O63" s="26" t="n">
        <f aca="false">O56+O60+O61</f>
        <v>38373706.98448</v>
      </c>
      <c r="P63" s="26" t="n">
        <f aca="false">P56+P60+P61</f>
        <v>42245959.91772</v>
      </c>
      <c r="Q63" s="26" t="n">
        <f aca="false">Q56+Q60+Q61</f>
        <v>40260981.94308</v>
      </c>
      <c r="R63" s="26" t="n">
        <f aca="false">R56+R60+R61</f>
        <v>32492265.56</v>
      </c>
      <c r="S63" s="26" t="n">
        <f aca="false">S56+S60+S61</f>
        <v>31168893.98</v>
      </c>
      <c r="T63" s="26" t="n">
        <f aca="false">T56+T60+T61</f>
        <v>28253446.94</v>
      </c>
      <c r="U63" s="26" t="n">
        <f aca="false">U56+U60+U61</f>
        <v>30973100.8</v>
      </c>
      <c r="V63" s="26" t="n">
        <f aca="false">V56+V60+V61</f>
        <v>35792765.54281</v>
      </c>
      <c r="W63" s="26" t="n">
        <f aca="false">W56+W60+W61</f>
        <v>38108879.886</v>
      </c>
      <c r="X63" s="26" t="n">
        <f aca="false">X56+X60+X61</f>
        <v>39567748.22912</v>
      </c>
      <c r="Y63" s="26" t="n">
        <f aca="false">Y56+Y60+Y61</f>
        <v>43509586.091</v>
      </c>
      <c r="Z63" s="26" t="n">
        <f aca="false">Z56+Z60+Z61</f>
        <v>43162553.24</v>
      </c>
      <c r="AA63" s="26" t="n">
        <f aca="false">AA56+AA60+AA61</f>
        <v>36096664.18</v>
      </c>
      <c r="AB63" s="26" t="n">
        <f aca="false">AB56+AB60+AB61</f>
        <v>33684992.08</v>
      </c>
      <c r="AC63" s="26" t="n">
        <f aca="false">AC56+AC60+AC61</f>
        <v>30523742</v>
      </c>
      <c r="AD63" s="26" t="n">
        <f aca="false">AD56+AD60+AD61</f>
        <v>30834172.24</v>
      </c>
      <c r="AE63" s="26" t="n">
        <f aca="false">AE56+AE60+AE61</f>
        <v>33304032.03878</v>
      </c>
      <c r="AF63" s="26" t="n">
        <f aca="false">AF56+AF60+AF61</f>
        <v>30498996.43333</v>
      </c>
      <c r="AG63" s="26" t="n">
        <f aca="false">AG56+AG60+AG61</f>
        <v>31333505.73868</v>
      </c>
      <c r="AH63" s="26" t="n">
        <f aca="false">AH56+AH60+AH61</f>
        <v>31882257.03</v>
      </c>
      <c r="AI63" s="26" t="n">
        <f aca="false">AI56+AI60+AI61</f>
        <v>34269012.34</v>
      </c>
      <c r="AJ63" s="26" t="n">
        <f aca="false">AJ56+AJ60+AJ61</f>
        <v>37490554.28</v>
      </c>
      <c r="AK63" s="26" t="n">
        <f aca="false">AK56+AK60+AK61</f>
        <v>36198423.44</v>
      </c>
      <c r="AL63" s="26" t="n">
        <f aca="false">AL56+AL60+AL61</f>
        <v>35892186.541</v>
      </c>
      <c r="AM63" s="26" t="n">
        <f aca="false">AM56+AM60+AM61</f>
        <v>34817168.19288</v>
      </c>
      <c r="AN63" s="26" t="n">
        <f aca="false">AN56+AN60+AN61</f>
        <v>33709046.45505</v>
      </c>
      <c r="AO63" s="26" t="n">
        <f aca="false">AO56+AO60+AO61</f>
        <v>32596937.02944</v>
      </c>
      <c r="AP63" s="26" t="n">
        <f aca="false">AP56+AP60+AP61</f>
        <v>31070276.79305</v>
      </c>
      <c r="AQ63" s="26" t="n">
        <f aca="false">AQ56+AQ60+AQ61</f>
        <v>34374171.94838</v>
      </c>
    </row>
    <row r="64" customFormat="false" ht="15" hidden="false" customHeight="true" outlineLevel="0" collapsed="false">
      <c r="A64" s="1" t="s">
        <v>380</v>
      </c>
      <c r="B64" s="26" t="n">
        <f aca="false">B63-B62</f>
        <v>27</v>
      </c>
      <c r="C64" s="26" t="n">
        <f aca="false">C63-C62</f>
        <v>53.0399999991059</v>
      </c>
      <c r="D64" s="26" t="n">
        <f aca="false">D63-D62</f>
        <v>12.0500000007451</v>
      </c>
      <c r="E64" s="26" t="n">
        <f aca="false">E63-E62</f>
        <v>-0.080000001937151</v>
      </c>
      <c r="F64" s="26" t="n">
        <f aca="false">F63-F62</f>
        <v>-0.451620001345873</v>
      </c>
      <c r="G64" s="26" t="n">
        <f aca="false">G63-G62</f>
        <v>-0.264660000801086</v>
      </c>
      <c r="H64" s="26" t="n">
        <f aca="false">H63-H62</f>
        <v>-0.250689998269081</v>
      </c>
      <c r="I64" s="26" t="n">
        <f aca="false">I63-I62</f>
        <v>0.380400002002716</v>
      </c>
      <c r="J64" s="26" t="n">
        <f aca="false">J63-J62</f>
        <v>-24.4400000013411</v>
      </c>
      <c r="K64" s="26" t="n">
        <f aca="false">K63-K62</f>
        <v>-22.6200000010431</v>
      </c>
      <c r="L64" s="26" t="n">
        <f aca="false">L63-L62</f>
        <v>27.5799999982119</v>
      </c>
      <c r="M64" s="26" t="n">
        <f aca="false">M63-M62</f>
        <v>-12.9099999964237</v>
      </c>
      <c r="N64" s="26" t="n">
        <f aca="false">N63-N62</f>
        <v>-0.37296000123024</v>
      </c>
      <c r="O64" s="26" t="n">
        <f aca="false">O63-O62</f>
        <v>-0.0155199989676476</v>
      </c>
      <c r="P64" s="26" t="n">
        <f aca="false">P63-P62</f>
        <v>-0.0822799950838089</v>
      </c>
      <c r="Q64" s="26" t="n">
        <f aca="false">Q63-Q62</f>
        <v>-0.0569199919700623</v>
      </c>
      <c r="R64" s="26" t="n">
        <f aca="false">R63-R62</f>
        <v>-30.4400000013411</v>
      </c>
      <c r="S64" s="26" t="n">
        <f aca="false">S63-S62</f>
        <v>1.98000000044703</v>
      </c>
      <c r="T64" s="26" t="n">
        <f aca="false">T63-T62</f>
        <v>-33.0600000023842</v>
      </c>
      <c r="U64" s="26" t="n">
        <f aca="false">U63-U62</f>
        <v>-4.19999999925494</v>
      </c>
      <c r="V64" s="26" t="n">
        <f aca="false">V63-V62</f>
        <v>-0.457189999520779</v>
      </c>
      <c r="W64" s="26" t="n">
        <f aca="false">W63-W62</f>
        <v>-0.113999992609024</v>
      </c>
      <c r="X64" s="26" t="n">
        <f aca="false">X63-X62</f>
        <v>0.229120001196861</v>
      </c>
      <c r="Y64" s="26" t="n">
        <f aca="false">Y63-Y62</f>
        <v>0.090999998152256</v>
      </c>
      <c r="Z64" s="26" t="n">
        <f aca="false">Z63-Z62</f>
        <v>29.2400000020862</v>
      </c>
      <c r="AA64" s="26" t="n">
        <f aca="false">AA63-AA62</f>
        <v>-43.820000000298</v>
      </c>
      <c r="AB64" s="26" t="n">
        <f aca="false">AB63-AB62</f>
        <v>9.07999999821186</v>
      </c>
      <c r="AC64" s="26" t="n">
        <f aca="false">AC63-AC62</f>
        <v>33</v>
      </c>
      <c r="AD64" s="26" t="n">
        <f aca="false">AD63-AD62</f>
        <v>0.240000002086163</v>
      </c>
      <c r="AE64" s="26" t="n">
        <f aca="false">AE63-AE62</f>
        <v>0.0387800000607967</v>
      </c>
      <c r="AF64" s="26" t="n">
        <f aca="false">AF63-AF62</f>
        <v>0.433329999446869</v>
      </c>
      <c r="AG64" s="26" t="n">
        <f aca="false">AG63-AG62</f>
        <v>-0.261320002377033</v>
      </c>
      <c r="AH64" s="26" t="n">
        <f aca="false">AH63-AH62</f>
        <v>40.0300000011921</v>
      </c>
      <c r="AI64" s="26" t="n">
        <f aca="false">AI63-AI62</f>
        <v>19.3400000035763</v>
      </c>
      <c r="AJ64" s="26" t="n">
        <f aca="false">AJ63-AJ62</f>
        <v>23.2800000011921</v>
      </c>
      <c r="AK64" s="26" t="n">
        <f aca="false">AK63-AK62</f>
        <v>-11.5600000023842</v>
      </c>
      <c r="AL64" s="26" t="n">
        <f aca="false">AL63-AL62</f>
        <v>-0.458999998867512</v>
      </c>
      <c r="AM64" s="26" t="n">
        <f aca="false">AM63-AM62</f>
        <v>0.192879997193813</v>
      </c>
      <c r="AN64" s="26" t="n">
        <f aca="false">AN63-AN62</f>
        <v>0.455050006508827</v>
      </c>
      <c r="AO64" s="26" t="n">
        <f aca="false">AO63-AO62</f>
        <v>0.0294400006532669</v>
      </c>
      <c r="AP64" s="26" t="n">
        <f aca="false">AP63-AP62</f>
        <v>-0.206950001418591</v>
      </c>
      <c r="AQ64" s="26" t="n">
        <f aca="false">AQ63-AQ62</f>
        <v>-0.0516199991106987</v>
      </c>
    </row>
    <row r="65" customFormat="false" ht="15" hidden="false" customHeight="true" outlineLevel="0" collapsed="false">
      <c r="A65" s="12" t="s">
        <v>381</v>
      </c>
    </row>
    <row r="66" customFormat="false" ht="15" hidden="false" customHeight="true" outlineLevel="0" collapsed="false">
      <c r="A66" s="3" t="s">
        <v>382</v>
      </c>
      <c r="B66" s="25" t="n">
        <v>1073822</v>
      </c>
      <c r="C66" s="25" t="n">
        <v>799947</v>
      </c>
      <c r="D66" s="25" t="n">
        <v>761068</v>
      </c>
      <c r="E66" s="25" t="n">
        <v>637168</v>
      </c>
      <c r="F66" s="25" t="n">
        <v>666228</v>
      </c>
      <c r="G66" s="25" t="n">
        <v>325823</v>
      </c>
      <c r="H66" s="25" t="n">
        <v>293064</v>
      </c>
      <c r="I66" s="25" t="n">
        <v>163547</v>
      </c>
      <c r="J66" s="25" t="n">
        <v>96609</v>
      </c>
      <c r="K66" s="25" t="n">
        <v>145564</v>
      </c>
      <c r="L66" s="25" t="n">
        <v>134961</v>
      </c>
      <c r="M66" s="25" t="n">
        <v>109409</v>
      </c>
      <c r="N66" s="25" t="n">
        <v>135191</v>
      </c>
      <c r="O66" s="25" t="n">
        <v>171869</v>
      </c>
      <c r="P66" s="25" t="n">
        <v>143434</v>
      </c>
      <c r="Q66" s="25" t="n">
        <v>181630</v>
      </c>
      <c r="R66" s="25" t="n">
        <v>225753</v>
      </c>
      <c r="S66" s="25" t="n">
        <v>274825</v>
      </c>
      <c r="T66" s="25" t="n">
        <v>337696</v>
      </c>
      <c r="U66" s="25" t="n">
        <v>411134</v>
      </c>
      <c r="V66" s="25" t="n">
        <v>476010</v>
      </c>
      <c r="W66" s="25" t="n">
        <v>372243</v>
      </c>
      <c r="X66" s="25" t="n">
        <v>163659</v>
      </c>
      <c r="Y66" s="25" t="n">
        <v>24307</v>
      </c>
      <c r="Z66" s="25" t="n">
        <v>36718</v>
      </c>
      <c r="AA66" s="25" t="n">
        <v>65161</v>
      </c>
      <c r="AB66" s="25" t="n">
        <v>89347</v>
      </c>
      <c r="AC66" s="25" t="n">
        <v>112940</v>
      </c>
      <c r="AD66" s="25" t="n">
        <v>132341</v>
      </c>
      <c r="AE66" s="25" t="n">
        <v>50916</v>
      </c>
      <c r="AF66" s="25" t="n">
        <v>61411</v>
      </c>
      <c r="AG66" s="25" t="n">
        <v>78036</v>
      </c>
      <c r="AH66" s="25" t="n">
        <v>155729</v>
      </c>
      <c r="AI66" s="25" t="n">
        <v>188283</v>
      </c>
      <c r="AJ66" s="25" t="n">
        <v>222055</v>
      </c>
      <c r="AK66" s="25" t="n">
        <v>261706</v>
      </c>
      <c r="AL66" s="25" t="n">
        <v>144706</v>
      </c>
      <c r="AM66" s="25" t="n">
        <v>168626</v>
      </c>
      <c r="AN66" s="25" t="n">
        <v>163194</v>
      </c>
      <c r="AO66" s="25" t="n">
        <v>100561</v>
      </c>
      <c r="AP66" s="25" t="n">
        <v>85966</v>
      </c>
      <c r="AQ66" s="25" t="n">
        <v>58312</v>
      </c>
    </row>
    <row r="67" customFormat="false" ht="15" hidden="false" customHeight="true" outlineLevel="0" collapsed="false">
      <c r="A67" s="3" t="s">
        <v>383</v>
      </c>
      <c r="B67" s="25" t="n">
        <v>154023</v>
      </c>
      <c r="C67" s="25" t="n">
        <v>138221</v>
      </c>
      <c r="D67" s="25" t="n">
        <v>115082</v>
      </c>
      <c r="E67" s="25" t="n">
        <v>118816</v>
      </c>
      <c r="F67" s="25" t="n">
        <v>109136</v>
      </c>
      <c r="G67" s="25" t="n">
        <v>112474</v>
      </c>
      <c r="H67" s="25" t="n">
        <v>99073</v>
      </c>
      <c r="I67" s="25" t="n">
        <v>98963</v>
      </c>
      <c r="J67" s="25" t="n">
        <v>102851</v>
      </c>
      <c r="K67" s="25" t="n">
        <v>86098</v>
      </c>
      <c r="L67" s="25" t="n">
        <v>87335</v>
      </c>
      <c r="M67" s="25" t="n">
        <v>89909</v>
      </c>
      <c r="N67" s="25" t="n">
        <v>91647</v>
      </c>
      <c r="O67" s="25" t="n">
        <v>110545</v>
      </c>
      <c r="P67" s="25" t="n">
        <v>91017</v>
      </c>
      <c r="Q67" s="25" t="n">
        <v>96688</v>
      </c>
      <c r="R67" s="25" t="n">
        <v>102602</v>
      </c>
      <c r="S67" s="25" t="n">
        <v>102361</v>
      </c>
      <c r="T67" s="25" t="n">
        <v>103900</v>
      </c>
      <c r="U67" s="25" t="n">
        <v>86170</v>
      </c>
      <c r="V67" s="25" t="n">
        <v>88360</v>
      </c>
      <c r="W67" s="25" t="n">
        <v>90446</v>
      </c>
      <c r="X67" s="25" t="n">
        <v>82026</v>
      </c>
      <c r="Y67" s="25" t="n">
        <v>62998</v>
      </c>
      <c r="Z67" s="25" t="n">
        <v>66980</v>
      </c>
      <c r="AA67" s="25" t="n">
        <v>59573</v>
      </c>
      <c r="AB67" s="25" t="n">
        <v>60165</v>
      </c>
      <c r="AC67" s="25" t="n">
        <v>60567</v>
      </c>
      <c r="AD67" s="25" t="n">
        <v>60665</v>
      </c>
      <c r="AE67" s="25" t="n">
        <v>61334</v>
      </c>
      <c r="AF67" s="25" t="n">
        <v>62533</v>
      </c>
      <c r="AG67" s="25" t="n">
        <v>114300</v>
      </c>
      <c r="AH67" s="25" t="n">
        <v>64466</v>
      </c>
      <c r="AI67" s="25" t="n">
        <v>64781</v>
      </c>
      <c r="AJ67" s="25" t="n">
        <v>65113</v>
      </c>
      <c r="AK67" s="25" t="n">
        <v>63142</v>
      </c>
      <c r="AL67" s="25" t="n">
        <v>59772</v>
      </c>
      <c r="AM67" s="25" t="n">
        <v>59956</v>
      </c>
      <c r="AN67" s="25" t="n">
        <v>56953</v>
      </c>
      <c r="AO67" s="25" t="n">
        <v>86341</v>
      </c>
      <c r="AP67" s="25" t="n">
        <v>57919</v>
      </c>
      <c r="AQ67" s="25" t="n">
        <v>58318</v>
      </c>
    </row>
    <row r="68" customFormat="false" ht="15" hidden="false" customHeight="true" outlineLevel="0" collapsed="false">
      <c r="A68" s="3" t="s">
        <v>384</v>
      </c>
      <c r="B68" s="26" t="n">
        <f aca="false">B66+B67</f>
        <v>1227845</v>
      </c>
      <c r="C68" s="26" t="n">
        <f aca="false">C66+C67</f>
        <v>938168</v>
      </c>
      <c r="D68" s="26" t="n">
        <f aca="false">D66+D67</f>
        <v>876150</v>
      </c>
      <c r="E68" s="26" t="n">
        <f aca="false">E66+E67</f>
        <v>755984</v>
      </c>
      <c r="F68" s="26" t="n">
        <f aca="false">F66+F67</f>
        <v>775364</v>
      </c>
      <c r="G68" s="26" t="n">
        <f aca="false">G66+G67</f>
        <v>438297</v>
      </c>
      <c r="H68" s="26" t="n">
        <f aca="false">H66+H67</f>
        <v>392137</v>
      </c>
      <c r="I68" s="26" t="n">
        <f aca="false">I66+I67</f>
        <v>262510</v>
      </c>
      <c r="J68" s="26" t="n">
        <f aca="false">J66+J67</f>
        <v>199460</v>
      </c>
      <c r="K68" s="26" t="n">
        <f aca="false">K66+K67</f>
        <v>231662</v>
      </c>
      <c r="L68" s="26" t="n">
        <f aca="false">L66+L67</f>
        <v>222296</v>
      </c>
      <c r="M68" s="26" t="n">
        <f aca="false">M66+M67</f>
        <v>199318</v>
      </c>
      <c r="N68" s="26" t="n">
        <f aca="false">N66+N67</f>
        <v>226838</v>
      </c>
      <c r="O68" s="26" t="n">
        <f aca="false">O66+O67</f>
        <v>282414</v>
      </c>
      <c r="P68" s="26" t="n">
        <f aca="false">P66+P67</f>
        <v>234451</v>
      </c>
      <c r="Q68" s="26" t="n">
        <f aca="false">Q66+Q67</f>
        <v>278318</v>
      </c>
      <c r="R68" s="26" t="n">
        <f aca="false">R66+R67</f>
        <v>328355</v>
      </c>
      <c r="S68" s="26" t="n">
        <f aca="false">S66+S67</f>
        <v>377186</v>
      </c>
      <c r="T68" s="26" t="n">
        <f aca="false">T66+T67</f>
        <v>441596</v>
      </c>
      <c r="U68" s="26" t="n">
        <f aca="false">U66+U67</f>
        <v>497304</v>
      </c>
      <c r="V68" s="26" t="n">
        <f aca="false">V66+V67</f>
        <v>564370</v>
      </c>
      <c r="W68" s="26" t="n">
        <f aca="false">W66+W67</f>
        <v>462689</v>
      </c>
      <c r="X68" s="26" t="n">
        <f aca="false">X66+X67</f>
        <v>245685</v>
      </c>
      <c r="Y68" s="26" t="n">
        <f aca="false">Y66+Y67</f>
        <v>87305</v>
      </c>
      <c r="Z68" s="26" t="n">
        <f aca="false">Z66+Z67</f>
        <v>103698</v>
      </c>
      <c r="AA68" s="26" t="n">
        <f aca="false">AA66+AA67</f>
        <v>124734</v>
      </c>
      <c r="AB68" s="26" t="n">
        <f aca="false">AB66+AB67</f>
        <v>149512</v>
      </c>
      <c r="AC68" s="26" t="n">
        <f aca="false">AC66+AC67</f>
        <v>173507</v>
      </c>
      <c r="AD68" s="26" t="n">
        <f aca="false">AD66+AD67</f>
        <v>193006</v>
      </c>
      <c r="AE68" s="26" t="n">
        <f aca="false">AE66+AE67</f>
        <v>112250</v>
      </c>
      <c r="AF68" s="26" t="n">
        <f aca="false">AF66+AF67</f>
        <v>123944</v>
      </c>
      <c r="AG68" s="26" t="n">
        <f aca="false">AG66+AG67</f>
        <v>192336</v>
      </c>
      <c r="AH68" s="26" t="n">
        <f aca="false">AH66+AH67</f>
        <v>220195</v>
      </c>
      <c r="AI68" s="26" t="n">
        <f aca="false">AI66+AI67</f>
        <v>253064</v>
      </c>
      <c r="AJ68" s="26" t="n">
        <f aca="false">AJ66+AJ67</f>
        <v>287168</v>
      </c>
      <c r="AK68" s="26" t="n">
        <f aca="false">AK66+AK67</f>
        <v>324848</v>
      </c>
      <c r="AL68" s="26" t="n">
        <f aca="false">AL66+AL67</f>
        <v>204478</v>
      </c>
      <c r="AM68" s="26" t="n">
        <f aca="false">AM66+AM67</f>
        <v>228582</v>
      </c>
      <c r="AN68" s="26" t="n">
        <f aca="false">AN66+AN67</f>
        <v>220147</v>
      </c>
      <c r="AO68" s="26" t="n">
        <f aca="false">AO66+AO67</f>
        <v>186902</v>
      </c>
      <c r="AP68" s="26" t="n">
        <f aca="false">AP66+AP67</f>
        <v>143885</v>
      </c>
      <c r="AQ68" s="26" t="n">
        <f aca="false">AQ66+AQ67</f>
        <v>116630</v>
      </c>
    </row>
    <row r="69" customFormat="false" ht="15" hidden="false" customHeight="true" outlineLevel="0" collapsed="false">
      <c r="A69" s="3" t="s">
        <v>385</v>
      </c>
      <c r="B69" s="29" t="n">
        <f aca="false">B68/B55</f>
        <v>16364.7207783553</v>
      </c>
      <c r="C69" s="29" t="n">
        <f aca="false">C68/C55</f>
        <v>13620.325203252</v>
      </c>
      <c r="D69" s="29" t="n">
        <f aca="false">D68/D55</f>
        <v>13619.6175967667</v>
      </c>
      <c r="E69" s="29" t="n">
        <f aca="false">E68/E55</f>
        <v>11746.1777501554</v>
      </c>
      <c r="F69" s="29" t="n">
        <f aca="false">F68/F55</f>
        <v>12461.6522018644</v>
      </c>
      <c r="G69" s="29" t="n">
        <f aca="false">G68/G55</f>
        <v>6658.01306395261</v>
      </c>
      <c r="H69" s="29" t="n">
        <f aca="false">H68/H55</f>
        <v>5947.77794630669</v>
      </c>
      <c r="I69" s="29" t="n">
        <f aca="false">I68/I55</f>
        <v>4116.51246667712</v>
      </c>
      <c r="J69" s="29" t="n">
        <f aca="false">J68/J55</f>
        <v>3236.93605972087</v>
      </c>
      <c r="K69" s="29" t="n">
        <f aca="false">K68/K55</f>
        <v>3637.33710158581</v>
      </c>
      <c r="L69" s="29" t="n">
        <f aca="false">L68/L55</f>
        <v>3354.90492001207</v>
      </c>
      <c r="M69" s="29" t="n">
        <f aca="false">M68/M55</f>
        <v>3019.51219512195</v>
      </c>
      <c r="N69" s="29" t="n">
        <f aca="false">N68/N55</f>
        <v>3011.65693043016</v>
      </c>
      <c r="O69" s="29" t="n">
        <f aca="false">O68/O55</f>
        <v>3719.88935721812</v>
      </c>
      <c r="P69" s="29" t="n">
        <f aca="false">P68/P55</f>
        <v>2717.95733827962</v>
      </c>
      <c r="Q69" s="29" t="n">
        <f aca="false">Q68/Q55</f>
        <v>3439.42165101335</v>
      </c>
      <c r="R69" s="29" t="n">
        <f aca="false">R68/R55</f>
        <v>5320.93663911846</v>
      </c>
      <c r="S69" s="29" t="n">
        <f aca="false">S68/S55</f>
        <v>6412.54675280517</v>
      </c>
      <c r="T69" s="29" t="n">
        <f aca="false">T68/T55</f>
        <v>8603.07812195597</v>
      </c>
      <c r="U69" s="29" t="n">
        <f aca="false">U68/U55</f>
        <v>8389.06882591093</v>
      </c>
      <c r="V69" s="29" t="n">
        <f aca="false">V68/V55</f>
        <v>7878.96132905207</v>
      </c>
      <c r="W69" s="29" t="n">
        <f aca="false">W68/W55</f>
        <v>6008.94805194805</v>
      </c>
      <c r="X69" s="29" t="n">
        <f aca="false">X68/X55</f>
        <v>3036.14681166584</v>
      </c>
      <c r="Y69" s="29" t="n">
        <f aca="false">Y68/Y55</f>
        <v>964.696132596685</v>
      </c>
      <c r="Z69" s="29" t="n">
        <f aca="false">Z68/Z55</f>
        <v>1153.22508896797</v>
      </c>
      <c r="AA69" s="29" t="n">
        <f aca="false">AA68/AA55</f>
        <v>1727.13929659374</v>
      </c>
      <c r="AB69" s="29" t="n">
        <f aca="false">AB68/AB55</f>
        <v>2224.2189824457</v>
      </c>
      <c r="AC69" s="29" t="n">
        <f aca="false">AC68/AC55</f>
        <v>2940.79661016949</v>
      </c>
      <c r="AD69" s="29" t="n">
        <f aca="false">AD68/AD55</f>
        <v>3216.76666666667</v>
      </c>
      <c r="AE69" s="29" t="n">
        <f aca="false">AE68/AE55</f>
        <v>1701.53099893891</v>
      </c>
      <c r="AF69" s="29" t="n">
        <f aca="false">AF68/AF55</f>
        <v>2111.12246636008</v>
      </c>
      <c r="AG69" s="29" t="n">
        <f aca="false">AG68/AG55</f>
        <v>3144.80052321779</v>
      </c>
      <c r="AH69" s="29" t="n">
        <f aca="false">AH68/AH55</f>
        <v>3489.06670892093</v>
      </c>
      <c r="AI69" s="29" t="n">
        <f aca="false">AI68/AI55</f>
        <v>3649.610614364</v>
      </c>
      <c r="AJ69" s="29" t="n">
        <f aca="false">AJ68/AJ55</f>
        <v>3856.67472468439</v>
      </c>
      <c r="AK69" s="29" t="n">
        <f aca="false">AK68/AK55</f>
        <v>4526.86733556299</v>
      </c>
      <c r="AL69" s="29" t="n">
        <f aca="false">AL68/AL55</f>
        <v>2856.63593182453</v>
      </c>
      <c r="AM69" s="29" t="n">
        <f aca="false">AM68/AM55</f>
        <v>3386.90176322418</v>
      </c>
      <c r="AN69" s="29" t="n">
        <f aca="false">AN68/AN55</f>
        <v>3401.00417117256</v>
      </c>
      <c r="AO69" s="29" t="n">
        <f aca="false">AO68/AO55</f>
        <v>2964.81598984772</v>
      </c>
      <c r="AP69" s="29" t="n">
        <f aca="false">AP68/AP55</f>
        <v>2432.54437869823</v>
      </c>
      <c r="AQ69" s="29" t="n">
        <f aca="false">AQ68/AQ55</f>
        <v>1716.91447077874</v>
      </c>
    </row>
    <row r="70" customFormat="false" ht="15" hidden="false" customHeight="true" outlineLevel="0" collapsed="false">
      <c r="A70" s="3" t="s">
        <v>386</v>
      </c>
      <c r="B70" s="29" t="n">
        <f aca="false">B51-B69</f>
        <v>365878.279221645</v>
      </c>
      <c r="C70" s="29" t="n">
        <f aca="false">C51-C69</f>
        <v>368444.674796748</v>
      </c>
      <c r="D70" s="29" t="n">
        <f aca="false">D51-D69</f>
        <v>368753.382403233</v>
      </c>
      <c r="E70" s="29" t="n">
        <f aca="false">E51-E69</f>
        <v>370113.822249845</v>
      </c>
      <c r="F70" s="29" t="n">
        <f aca="false">F51-F69</f>
        <v>369818.347798136</v>
      </c>
      <c r="G70" s="29" t="n">
        <f aca="false">G51-G69</f>
        <v>376033.986936047</v>
      </c>
      <c r="H70" s="29" t="n">
        <f aca="false">H51-H69</f>
        <v>376997.222053693</v>
      </c>
      <c r="I70" s="29" t="n">
        <f aca="false">I51-I69</f>
        <v>378988.487533323</v>
      </c>
      <c r="J70" s="29" t="n">
        <f aca="false">J51-J69</f>
        <v>379781.063940279</v>
      </c>
      <c r="K70" s="29" t="n">
        <f aca="false">K51-K69</f>
        <v>379785.662898414</v>
      </c>
      <c r="L70" s="29" t="n">
        <f aca="false">L51-L69</f>
        <v>380529.095079988</v>
      </c>
      <c r="M70" s="29" t="n">
        <f aca="false">M51-M69</f>
        <v>381276.487804878</v>
      </c>
      <c r="N70" s="29" t="n">
        <f aca="false">N51-N69</f>
        <v>382172.34306957</v>
      </c>
      <c r="O70" s="29" t="n">
        <f aca="false">O51-O69</f>
        <v>382387.110642782</v>
      </c>
      <c r="P70" s="29" t="n">
        <f aca="false">P51-P69</f>
        <v>384178.04266172</v>
      </c>
      <c r="Q70" s="29" t="n">
        <f aca="false">Q51-Q69</f>
        <v>383703.578348987</v>
      </c>
      <c r="R70" s="29" t="n">
        <f aca="false">R51-R69</f>
        <v>381628.063360882</v>
      </c>
      <c r="S70" s="29" t="n">
        <f aca="false">S51-S69</f>
        <v>379500.453247195</v>
      </c>
      <c r="T70" s="29" t="n">
        <f aca="false">T51-T69</f>
        <v>377048.921878044</v>
      </c>
      <c r="U70" s="29" t="n">
        <f aca="false">U51-U69</f>
        <v>377366.931174089</v>
      </c>
      <c r="V70" s="29" t="n">
        <f aca="false">V51-V69</f>
        <v>379037.038670948</v>
      </c>
      <c r="W70" s="29" t="n">
        <f aca="false">W51-W69</f>
        <v>381811.051948052</v>
      </c>
      <c r="X70" s="29" t="n">
        <f aca="false">X51-X69</f>
        <v>385337.853188334</v>
      </c>
      <c r="Y70" s="29" t="n">
        <f aca="false">Y51-Y69</f>
        <v>388035.303867403</v>
      </c>
      <c r="Z70" s="29" t="n">
        <f aca="false">Z51-Z69</f>
        <v>388474.774911032</v>
      </c>
      <c r="AA70" s="29" t="n">
        <f aca="false">AA51-AA69</f>
        <v>387635.860703406</v>
      </c>
      <c r="AB70" s="29" t="n">
        <f aca="false">AB51-AB69</f>
        <v>387075.781017554</v>
      </c>
      <c r="AC70" s="29" t="n">
        <f aca="false">AC51-AC69</f>
        <v>387304.203389831</v>
      </c>
      <c r="AD70" s="29" t="n">
        <f aca="false">AD51-AD69</f>
        <v>387447.233333333</v>
      </c>
      <c r="AE70" s="29" t="n">
        <f aca="false">AE51-AE69</f>
        <v>389485.469001061</v>
      </c>
      <c r="AF70" s="29" t="n">
        <f aca="false">AF51-AF69</f>
        <v>389239.87753364</v>
      </c>
      <c r="AG70" s="29" t="n">
        <f aca="false">AG51-AG69</f>
        <v>387642.199476782</v>
      </c>
      <c r="AH70" s="29" t="n">
        <f aca="false">AH51-AH69</f>
        <v>387071.933291079</v>
      </c>
      <c r="AI70" s="29" t="n">
        <f aca="false">AI51-AI69</f>
        <v>386892.389385636</v>
      </c>
      <c r="AJ70" s="29" t="n">
        <f aca="false">AJ51-AJ69</f>
        <v>387169.325275316</v>
      </c>
      <c r="AK70" s="29" t="n">
        <f aca="false">AK51-AK69</f>
        <v>386668.132664437</v>
      </c>
      <c r="AL70" s="29" t="n">
        <f aca="false">AL51-AL69</f>
        <v>388322.364068176</v>
      </c>
      <c r="AM70" s="29" t="n">
        <f aca="false">AM51-AM69</f>
        <v>388111.098236776</v>
      </c>
      <c r="AN70" s="29" t="n">
        <f aca="false">AN51-AN69</f>
        <v>387564.995828827</v>
      </c>
      <c r="AO70" s="29" t="n">
        <f aca="false">AO51-AO69</f>
        <v>385783.184010152</v>
      </c>
      <c r="AP70" s="29" t="n">
        <f aca="false">AP51-AP69</f>
        <v>382675.455621302</v>
      </c>
      <c r="AQ70" s="29" t="n">
        <f aca="false">AQ51-AQ69</f>
        <v>382161.085529221</v>
      </c>
    </row>
    <row r="71" customFormat="false" ht="15" hidden="false" customHeight="true" outlineLevel="0" collapsed="false">
      <c r="A71" s="3" t="s">
        <v>387</v>
      </c>
      <c r="B71" s="29" t="n">
        <f aca="false">B54-B69</f>
        <v>363835.279221645</v>
      </c>
      <c r="C71" s="29" t="n">
        <f aca="false">C54-C69</f>
        <v>366637.674796748</v>
      </c>
      <c r="D71" s="29" t="n">
        <f aca="false">D54-D69</f>
        <v>366665.382403233</v>
      </c>
      <c r="E71" s="29" t="n">
        <f aca="false">E54-E69</f>
        <v>368750.822249845</v>
      </c>
      <c r="F71" s="29" t="n">
        <f aca="false">F54-F69</f>
        <v>368503.576798136</v>
      </c>
      <c r="G71" s="29" t="n">
        <f aca="false">G54-G69</f>
        <v>374456.884936047</v>
      </c>
      <c r="H71" s="29" t="n">
        <f aca="false">H54-H69</f>
        <v>375324.689053693</v>
      </c>
      <c r="I71" s="29" t="n">
        <f aca="false">I54-I69</f>
        <v>377670.007533323</v>
      </c>
      <c r="J71" s="29" t="n">
        <f aca="false">J54-J69</f>
        <v>379001.063940279</v>
      </c>
      <c r="K71" s="29" t="n">
        <f aca="false">K54-K69</f>
        <v>378664.662898414</v>
      </c>
      <c r="L71" s="29" t="n">
        <f aca="false">L54-L69</f>
        <v>379078.095079988</v>
      </c>
      <c r="M71" s="29" t="n">
        <f aca="false">M54-M69</f>
        <v>380289.487804878</v>
      </c>
      <c r="N71" s="29" t="n">
        <f aca="false">N54-N69</f>
        <v>381303.11506957</v>
      </c>
      <c r="O71" s="29" t="n">
        <f aca="false">O54-O69</f>
        <v>380974.604642782</v>
      </c>
      <c r="P71" s="29" t="n">
        <f aca="false">P54-P69</f>
        <v>382359.06466172</v>
      </c>
      <c r="Q71" s="29" t="n">
        <f aca="false">Q54-Q69</f>
        <v>381962.777348987</v>
      </c>
      <c r="R71" s="29" t="n">
        <f aca="false">R54-R69</f>
        <v>380715.063360882</v>
      </c>
      <c r="S71" s="29" t="n">
        <f aca="false">S54-S69</f>
        <v>379676.453247195</v>
      </c>
      <c r="T71" s="29" t="n">
        <f aca="false">T54-T69</f>
        <v>377514.921878044</v>
      </c>
      <c r="U71" s="29" t="n">
        <f aca="false">U54-U69</f>
        <v>377770.931174089</v>
      </c>
      <c r="V71" s="29" t="n">
        <f aca="false">V54-V69</f>
        <v>379080.825670948</v>
      </c>
      <c r="W71" s="29" t="n">
        <f aca="false">W54-W69</f>
        <v>381275.569948052</v>
      </c>
      <c r="X71" s="29" t="n">
        <f aca="false">X54-X69</f>
        <v>384826.189188334</v>
      </c>
      <c r="Y71" s="29" t="n">
        <f aca="false">Y54-Y69</f>
        <v>387221.525867403</v>
      </c>
      <c r="Z71" s="29" t="n">
        <f aca="false">Z54-Z69</f>
        <v>387693.774911032</v>
      </c>
      <c r="AA71" s="29" t="n">
        <f aca="false">AA54-AA69</f>
        <v>387241.860703406</v>
      </c>
      <c r="AB71" s="29" t="n">
        <f aca="false">AB54-AB69</f>
        <v>386789.781017554</v>
      </c>
      <c r="AC71" s="29" t="n">
        <f aca="false">AC54-AC69</f>
        <v>387919.203389831</v>
      </c>
      <c r="AD71" s="29" t="n">
        <f aca="false">AD54-AD69</f>
        <v>388196.537333333</v>
      </c>
      <c r="AE71" s="29" t="n">
        <f aca="false">AE54-AE69</f>
        <v>389746.643001061</v>
      </c>
      <c r="AF71" s="29" t="n">
        <f aca="false">AF54-AF69</f>
        <v>389346.20053364</v>
      </c>
      <c r="AG71" s="29" t="n">
        <f aca="false">AG54-AG69</f>
        <v>387727.922476782</v>
      </c>
      <c r="AH71" s="29" t="n">
        <f aca="false">AH54-AH69</f>
        <v>387183.933291079</v>
      </c>
      <c r="AI71" s="29" t="n">
        <f aca="false">AI54-AI69</f>
        <v>387101.389385636</v>
      </c>
      <c r="AJ71" s="29" t="n">
        <f aca="false">AJ54-AJ69</f>
        <v>387061.325275316</v>
      </c>
      <c r="AK71" s="29" t="n">
        <f aca="false">AK54-AK69</f>
        <v>386492.132664437</v>
      </c>
      <c r="AL71" s="29" t="n">
        <f aca="false">AL54-AL69</f>
        <v>388707.314068176</v>
      </c>
      <c r="AM71" s="29" t="n">
        <f aca="false">AM54-AM69</f>
        <v>388199.810236776</v>
      </c>
      <c r="AN71" s="29" t="n">
        <f aca="false">AN54-AN69</f>
        <v>386775.180828827</v>
      </c>
      <c r="AO71" s="29" t="n">
        <f aca="false">AO54-AO69</f>
        <v>384166.720010152</v>
      </c>
      <c r="AP71" s="29" t="n">
        <f aca="false">AP54-AP69</f>
        <v>381567.722621302</v>
      </c>
      <c r="AQ71" s="29" t="n">
        <f aca="false">AQ54-AQ69</f>
        <v>382433.651529221</v>
      </c>
    </row>
    <row r="72" customFormat="false" ht="15" hidden="false" customHeight="true" outlineLevel="0" collapsed="false">
      <c r="A72" s="3" t="s">
        <v>388</v>
      </c>
      <c r="B72" s="26" t="n">
        <f aca="false">B56-B68</f>
        <v>27298561</v>
      </c>
      <c r="C72" s="26" t="n">
        <f aca="false">C56-C68</f>
        <v>25254003.04</v>
      </c>
      <c r="D72" s="26" t="n">
        <f aca="false">D56-D68</f>
        <v>23587584.05</v>
      </c>
      <c r="E72" s="26" t="n">
        <f aca="false">E56-E68</f>
        <v>23732802.92</v>
      </c>
      <c r="F72" s="26" t="n">
        <f aca="false">F56-F68</f>
        <v>22928292.54838</v>
      </c>
      <c r="G72" s="26" t="n">
        <f aca="false">G56-G68</f>
        <v>24650496.73534</v>
      </c>
      <c r="H72" s="26" t="n">
        <f aca="false">H56-H68</f>
        <v>24745156.74931</v>
      </c>
      <c r="I72" s="26" t="n">
        <f aca="false">I56-I68</f>
        <v>24084016.3804</v>
      </c>
      <c r="J72" s="26" t="n">
        <f aca="false">J56-J68</f>
        <v>23354045.56</v>
      </c>
      <c r="K72" s="26" t="n">
        <f aca="false">K56-K68</f>
        <v>24117152.38</v>
      </c>
      <c r="L72" s="26" t="n">
        <f aca="false">L56-L68</f>
        <v>25117714.58</v>
      </c>
      <c r="M72" s="26" t="n">
        <f aca="false">M56-M68</f>
        <v>25102909.09</v>
      </c>
      <c r="N72" s="26" t="n">
        <f aca="false">N56-N68</f>
        <v>28719750.62704</v>
      </c>
      <c r="O72" s="26" t="n">
        <f aca="false">O56-O68</f>
        <v>28923591.98448</v>
      </c>
      <c r="P72" s="26" t="n">
        <f aca="false">P56-P68</f>
        <v>32982292.91772</v>
      </c>
      <c r="Q72" s="26" t="n">
        <f aca="false">Q56-Q68</f>
        <v>30908427.94308</v>
      </c>
      <c r="R72" s="26" t="n">
        <f aca="false">R56-R68</f>
        <v>23493926.56</v>
      </c>
      <c r="S72" s="26" t="n">
        <f aca="false">S56-S68</f>
        <v>22332568.98</v>
      </c>
      <c r="T72" s="26" t="n">
        <f aca="false">T56-T68</f>
        <v>19377840.94</v>
      </c>
      <c r="U72" s="26" t="n">
        <f aca="false">U56-U68</f>
        <v>22394260.8</v>
      </c>
      <c r="V72" s="26" t="n">
        <f aca="false">V56-V68</f>
        <v>27153559.54281</v>
      </c>
      <c r="W72" s="26" t="n">
        <f aca="false">W56-W68</f>
        <v>29358218.886</v>
      </c>
      <c r="X72" s="26" t="n">
        <f aca="false">X56-X68</f>
        <v>31140135.22912</v>
      </c>
      <c r="Y72" s="26" t="n">
        <f aca="false">Y56-Y68</f>
        <v>35043548.091</v>
      </c>
      <c r="Z72" s="26" t="n">
        <f aca="false">Z56-Z68</f>
        <v>34861424.24</v>
      </c>
      <c r="AA72" s="26" t="n">
        <f aca="false">AA56-AA68</f>
        <v>27966607.18</v>
      </c>
      <c r="AB72" s="26" t="n">
        <f aca="false">AB56-AB68</f>
        <v>26000009.08</v>
      </c>
      <c r="AC72" s="26" t="n">
        <f aca="false">AC56-AC68</f>
        <v>22887233</v>
      </c>
      <c r="AD72" s="26" t="n">
        <f aca="false">AD56-AD68</f>
        <v>23291792.24</v>
      </c>
      <c r="AE72" s="26" t="n">
        <f aca="false">AE56-AE68</f>
        <v>25711586.03878</v>
      </c>
      <c r="AF72" s="26" t="n">
        <f aca="false">AF56-AF68</f>
        <v>22858515.43333</v>
      </c>
      <c r="AG72" s="26" t="n">
        <f aca="false">AG56-AG68</f>
        <v>23713439.73868</v>
      </c>
      <c r="AH72" s="26" t="n">
        <f aca="false">AH56-AH68</f>
        <v>24435178.03</v>
      </c>
      <c r="AI72" s="26" t="n">
        <f aca="false">AI56-AI68</f>
        <v>26841610.34</v>
      </c>
      <c r="AJ72" s="26" t="n">
        <f aca="false">AJ56-AJ68</f>
        <v>28820586.28</v>
      </c>
      <c r="AK72" s="26" t="n">
        <f aca="false">AK56-AK68</f>
        <v>27734675.44</v>
      </c>
      <c r="AL72" s="26" t="n">
        <f aca="false">AL56-AL68</f>
        <v>27823669.541</v>
      </c>
      <c r="AM72" s="26" t="n">
        <f aca="false">AM56-AM68</f>
        <v>26199605.19288</v>
      </c>
      <c r="AN72" s="26" t="n">
        <f aca="false">AN56-AN68</f>
        <v>25035957.45505</v>
      </c>
      <c r="AO72" s="26" t="n">
        <f aca="false">AO56-AO68</f>
        <v>24217870.02944</v>
      </c>
      <c r="AP72" s="26" t="n">
        <f aca="false">AP56-AP68</f>
        <v>22569730.79305</v>
      </c>
      <c r="AQ72" s="26" t="n">
        <f aca="false">AQ56-AQ68</f>
        <v>25978717.94838</v>
      </c>
    </row>
    <row r="73" customFormat="false" ht="15" hidden="false" customHeight="true" outlineLevel="0" collapsed="false">
      <c r="A73" s="3" t="s">
        <v>389</v>
      </c>
      <c r="B73" s="26" t="n">
        <f aca="false">B63-B68</f>
        <v>35919659</v>
      </c>
      <c r="C73" s="26" t="n">
        <f aca="false">C63-C68</f>
        <v>33802277.04</v>
      </c>
      <c r="D73" s="26" t="n">
        <f aca="false">D63-D68</f>
        <v>32123651.05</v>
      </c>
      <c r="E73" s="26" t="n">
        <f aca="false">E63-E68</f>
        <v>32757340.92</v>
      </c>
      <c r="F73" s="26" t="n">
        <f aca="false">F63-F68</f>
        <v>31895497.54838</v>
      </c>
      <c r="G73" s="26" t="n">
        <f aca="false">G63-G68</f>
        <v>33651865.73534</v>
      </c>
      <c r="H73" s="26" t="n">
        <f aca="false">H63-H68</f>
        <v>33774708.74931</v>
      </c>
      <c r="I73" s="26" t="n">
        <f aca="false">I63-I68</f>
        <v>33078587.3804</v>
      </c>
      <c r="J73" s="26" t="n">
        <f aca="false">J63-J68</f>
        <v>32050802.56</v>
      </c>
      <c r="K73" s="26" t="n">
        <f aca="false">K63-K68</f>
        <v>32927201.38</v>
      </c>
      <c r="L73" s="26" t="n">
        <f aca="false">L63-L68</f>
        <v>33978787.58</v>
      </c>
      <c r="M73" s="26" t="n">
        <f aca="false">M63-M68</f>
        <v>33958128.09</v>
      </c>
      <c r="N73" s="26" t="n">
        <f aca="false">N63-N68</f>
        <v>37709700.62704</v>
      </c>
      <c r="O73" s="26" t="n">
        <f aca="false">O63-O68</f>
        <v>38091292.98448</v>
      </c>
      <c r="P73" s="26" t="n">
        <f aca="false">P63-P68</f>
        <v>42011508.91772</v>
      </c>
      <c r="Q73" s="26" t="n">
        <f aca="false">Q63-Q68</f>
        <v>39982663.94308</v>
      </c>
      <c r="R73" s="26" t="n">
        <f aca="false">R63-R68</f>
        <v>32163910.56</v>
      </c>
      <c r="S73" s="26" t="n">
        <f aca="false">S63-S68</f>
        <v>30791707.98</v>
      </c>
      <c r="T73" s="26" t="n">
        <f aca="false">T63-T68</f>
        <v>27811850.94</v>
      </c>
      <c r="U73" s="26" t="n">
        <f aca="false">U63-U68</f>
        <v>30475796.8</v>
      </c>
      <c r="V73" s="26" t="n">
        <f aca="false">V63-V68</f>
        <v>35228395.54281</v>
      </c>
      <c r="W73" s="26" t="n">
        <f aca="false">W63-W68</f>
        <v>37646190.886</v>
      </c>
      <c r="X73" s="26" t="n">
        <f aca="false">X63-X68</f>
        <v>39322063.22912</v>
      </c>
      <c r="Y73" s="26" t="n">
        <f aca="false">Y63-Y68</f>
        <v>43422281.091</v>
      </c>
      <c r="Z73" s="26" t="n">
        <f aca="false">Z63-Z68</f>
        <v>43058855.24</v>
      </c>
      <c r="AA73" s="26" t="n">
        <f aca="false">AA63-AA68</f>
        <v>35971930.18</v>
      </c>
      <c r="AB73" s="26" t="n">
        <f aca="false">AB63-AB68</f>
        <v>33535480.08</v>
      </c>
      <c r="AC73" s="26" t="n">
        <f aca="false">AC63-AC68</f>
        <v>30350235</v>
      </c>
      <c r="AD73" s="26" t="n">
        <f aca="false">AD63-AD68</f>
        <v>30641166.24</v>
      </c>
      <c r="AE73" s="26" t="n">
        <f aca="false">AE63-AE68</f>
        <v>33191782.03878</v>
      </c>
      <c r="AF73" s="26" t="n">
        <f aca="false">AF63-AF68</f>
        <v>30375052.43333</v>
      </c>
      <c r="AG73" s="26" t="n">
        <f aca="false">AG63-AG68</f>
        <v>31141169.73868</v>
      </c>
      <c r="AH73" s="26" t="n">
        <f aca="false">AH63-AH68</f>
        <v>31662062.03</v>
      </c>
      <c r="AI73" s="26" t="n">
        <f aca="false">AI63-AI68</f>
        <v>34015948.34</v>
      </c>
      <c r="AJ73" s="26" t="n">
        <f aca="false">AJ63-AJ68</f>
        <v>37203386.28</v>
      </c>
      <c r="AK73" s="26" t="n">
        <f aca="false">AK63-AK68</f>
        <v>35873575.44</v>
      </c>
      <c r="AL73" s="26" t="n">
        <f aca="false">AL63-AL68</f>
        <v>35687708.541</v>
      </c>
      <c r="AM73" s="26" t="n">
        <f aca="false">AM63-AM68</f>
        <v>34588586.19288</v>
      </c>
      <c r="AN73" s="26" t="n">
        <f aca="false">AN63-AN68</f>
        <v>33488899.45505</v>
      </c>
      <c r="AO73" s="26" t="n">
        <f aca="false">AO63-AO68</f>
        <v>32410035.02944</v>
      </c>
      <c r="AP73" s="26" t="n">
        <f aca="false">AP63-AP68</f>
        <v>30926391.79305</v>
      </c>
      <c r="AQ73" s="26" t="n">
        <f aca="false">AQ63-AQ68</f>
        <v>34257541.94838</v>
      </c>
    </row>
    <row r="74" customFormat="false" ht="15" hidden="false" customHeight="true" outlineLevel="0" collapsed="false">
      <c r="A74" s="1" t="s">
        <v>390</v>
      </c>
      <c r="B74" s="25" t="n">
        <v>28526379</v>
      </c>
      <c r="C74" s="25" t="n">
        <v>26192118</v>
      </c>
      <c r="D74" s="25" t="n">
        <v>24463722</v>
      </c>
      <c r="E74" s="25" t="n">
        <v>24488787</v>
      </c>
      <c r="F74" s="25" t="n">
        <v>23703657</v>
      </c>
      <c r="G74" s="25" t="n">
        <v>25088794</v>
      </c>
      <c r="H74" s="25" t="n">
        <v>25137294</v>
      </c>
      <c r="I74" s="25" t="n">
        <v>24346526</v>
      </c>
      <c r="J74" s="25" t="n">
        <v>23553530</v>
      </c>
      <c r="K74" s="25" t="n">
        <v>24348837</v>
      </c>
      <c r="L74" s="25" t="n">
        <v>25339983</v>
      </c>
      <c r="M74" s="25" t="n">
        <v>25302240</v>
      </c>
      <c r="N74" s="25" t="n">
        <v>28946589</v>
      </c>
      <c r="O74" s="25" t="n">
        <v>29206006</v>
      </c>
      <c r="P74" s="25" t="n">
        <v>33216744</v>
      </c>
      <c r="Q74" s="25" t="n">
        <v>31186746</v>
      </c>
      <c r="R74" s="25" t="n">
        <v>23822312</v>
      </c>
      <c r="S74" s="25" t="n">
        <v>22709753</v>
      </c>
      <c r="T74" s="25" t="n">
        <v>19819470</v>
      </c>
      <c r="U74" s="25" t="n">
        <v>22891569</v>
      </c>
      <c r="V74" s="25" t="n">
        <v>27717930</v>
      </c>
      <c r="W74" s="25" t="n">
        <v>29820908</v>
      </c>
      <c r="X74" s="25" t="n">
        <v>31385820</v>
      </c>
      <c r="Y74" s="25" t="n">
        <v>35130853</v>
      </c>
      <c r="Z74" s="25" t="n">
        <v>34965093</v>
      </c>
      <c r="AA74" s="25" t="n">
        <v>28091385</v>
      </c>
      <c r="AB74" s="25" t="n">
        <v>26149512</v>
      </c>
      <c r="AC74" s="25" t="n">
        <v>23060707</v>
      </c>
      <c r="AD74" s="25" t="n">
        <v>23484798</v>
      </c>
      <c r="AE74" s="25" t="n">
        <v>25823836</v>
      </c>
      <c r="AF74" s="25" t="n">
        <v>22982459</v>
      </c>
      <c r="AG74" s="25" t="n">
        <v>23905776</v>
      </c>
      <c r="AH74" s="25" t="n">
        <v>24655333</v>
      </c>
      <c r="AI74" s="25" t="n">
        <v>27094655</v>
      </c>
      <c r="AJ74" s="25" t="n">
        <v>29107731</v>
      </c>
      <c r="AK74" s="25" t="n">
        <v>28059535</v>
      </c>
      <c r="AL74" s="25" t="n">
        <v>28028148</v>
      </c>
      <c r="AM74" s="25" t="n">
        <v>26428187</v>
      </c>
      <c r="AN74" s="25" t="n">
        <v>25256104</v>
      </c>
      <c r="AO74" s="25" t="n">
        <v>24404772</v>
      </c>
      <c r="AP74" s="25" t="n">
        <v>22713616</v>
      </c>
      <c r="AQ74" s="25" t="n">
        <v>26095348</v>
      </c>
    </row>
    <row r="75" customFormat="false" ht="15" hidden="false" customHeight="true" outlineLevel="0" collapsed="false">
      <c r="A75" s="12" t="s">
        <v>391</v>
      </c>
    </row>
    <row r="76" customFormat="false" ht="15" hidden="false" customHeight="true" outlineLevel="0" collapsed="false">
      <c r="A76" s="3" t="s">
        <v>392</v>
      </c>
      <c r="B76" s="30" t="n">
        <v>0.50375</v>
      </c>
      <c r="C76" s="30" t="n">
        <v>0.50375</v>
      </c>
      <c r="D76" s="30" t="n">
        <v>0.50375</v>
      </c>
      <c r="E76" s="30" t="n">
        <v>0.50375</v>
      </c>
      <c r="F76" s="30" t="n">
        <v>0.50375</v>
      </c>
      <c r="G76" s="30" t="n">
        <v>0.50375</v>
      </c>
      <c r="H76" s="30" t="n">
        <v>0.50375</v>
      </c>
      <c r="I76" s="30" t="n">
        <v>0.50375</v>
      </c>
      <c r="J76" s="30" t="n">
        <v>0.54</v>
      </c>
      <c r="K76" s="30" t="n">
        <v>0.54</v>
      </c>
      <c r="L76" s="30" t="n">
        <v>0.54</v>
      </c>
      <c r="M76" s="30" t="n">
        <v>0.54</v>
      </c>
      <c r="N76" s="30" t="n">
        <v>0.5675</v>
      </c>
      <c r="O76" s="30" t="n">
        <v>0.5675</v>
      </c>
      <c r="P76" s="30" t="n">
        <v>0.5675</v>
      </c>
      <c r="Q76" s="30" t="n">
        <v>0.5675</v>
      </c>
      <c r="R76" s="30" t="n">
        <v>0.6025</v>
      </c>
      <c r="S76" s="30" t="n">
        <v>0.6025</v>
      </c>
      <c r="T76" s="30" t="n">
        <v>0.6025</v>
      </c>
      <c r="U76" s="30" t="n">
        <v>0.6025</v>
      </c>
      <c r="V76" s="30" t="n">
        <v>0.6025</v>
      </c>
      <c r="W76" s="30" t="n">
        <v>0.6025</v>
      </c>
      <c r="X76" s="30" t="n">
        <v>0.6025</v>
      </c>
      <c r="Y76" s="30" t="n">
        <v>0.6025</v>
      </c>
      <c r="Z76" s="30" t="n">
        <v>0.625</v>
      </c>
      <c r="AA76" s="30" t="n">
        <v>0.625</v>
      </c>
      <c r="AB76" s="30" t="n">
        <v>0.625</v>
      </c>
      <c r="AC76" s="30" t="n">
        <v>0.625</v>
      </c>
      <c r="AD76" s="30" t="n">
        <v>0.6625</v>
      </c>
      <c r="AE76" s="30" t="n">
        <v>0.6625</v>
      </c>
      <c r="AF76" s="30" t="n">
        <v>0.6625</v>
      </c>
      <c r="AG76" s="30" t="n">
        <v>0.6625</v>
      </c>
      <c r="AH76" s="30" t="n">
        <v>0.675</v>
      </c>
      <c r="AI76" s="30" t="n">
        <v>0.675</v>
      </c>
      <c r="AJ76" s="30" t="n">
        <v>0.675</v>
      </c>
      <c r="AK76" s="30" t="n">
        <v>0.675</v>
      </c>
      <c r="AL76" s="30" t="n">
        <v>0.6925</v>
      </c>
      <c r="AM76" s="30" t="n">
        <v>0.6925</v>
      </c>
      <c r="AN76" s="30" t="n">
        <v>0.6925</v>
      </c>
      <c r="AO76" s="30" t="n">
        <v>0.6925</v>
      </c>
      <c r="AP76" s="30" t="n">
        <v>0.7025</v>
      </c>
      <c r="AQ76" s="30" t="n">
        <v>0.7025</v>
      </c>
    </row>
    <row r="77" customFormat="false" ht="15" hidden="false" customHeight="true" outlineLevel="0" collapsed="false">
      <c r="A77" s="3" t="s">
        <v>393</v>
      </c>
      <c r="B77" s="25" t="n">
        <v>3105215</v>
      </c>
      <c r="C77" s="25" t="n">
        <v>184140</v>
      </c>
      <c r="D77" s="25" t="n">
        <v>1280879</v>
      </c>
      <c r="E77" s="25" t="n">
        <v>184303</v>
      </c>
      <c r="F77" s="25" t="n">
        <v>184941</v>
      </c>
      <c r="G77" s="25" t="n">
        <v>185023</v>
      </c>
      <c r="H77" s="25" t="n">
        <v>185107</v>
      </c>
      <c r="I77" s="25" t="n">
        <v>185388</v>
      </c>
      <c r="J77" s="25" t="n">
        <v>198928</v>
      </c>
      <c r="K77" s="25" t="n">
        <v>198868</v>
      </c>
      <c r="L77" s="25" t="n">
        <v>198939</v>
      </c>
      <c r="M77" s="25" t="n">
        <v>199477</v>
      </c>
      <c r="N77" s="25" t="n">
        <v>210497</v>
      </c>
      <c r="O77" s="25" t="n">
        <v>210419</v>
      </c>
      <c r="P77" s="25" t="n">
        <v>210719</v>
      </c>
      <c r="Q77" s="25" t="n">
        <v>210920</v>
      </c>
      <c r="R77" s="25" t="n">
        <v>224507</v>
      </c>
      <c r="S77" s="25" t="n">
        <v>224243</v>
      </c>
      <c r="T77" s="25" t="n">
        <v>224269</v>
      </c>
      <c r="U77" s="25" t="n">
        <v>224307</v>
      </c>
      <c r="V77" s="25" t="n">
        <v>224673</v>
      </c>
      <c r="W77" s="25" t="n">
        <v>225547</v>
      </c>
      <c r="X77" s="25" t="n">
        <v>225938</v>
      </c>
      <c r="Y77" s="25" t="n">
        <v>226254</v>
      </c>
      <c r="Z77" s="25" t="n">
        <v>235351</v>
      </c>
      <c r="AA77" s="25" t="n">
        <v>235073</v>
      </c>
      <c r="AB77" s="25" t="n">
        <v>235105</v>
      </c>
      <c r="AC77" s="25" t="n">
        <v>236518</v>
      </c>
      <c r="AD77" s="25" t="n">
        <v>250969</v>
      </c>
      <c r="AE77" s="25" t="n">
        <v>251101</v>
      </c>
      <c r="AF77" s="25" t="n">
        <v>251563</v>
      </c>
      <c r="AG77" s="25" t="n">
        <v>251271</v>
      </c>
      <c r="AH77" s="25" t="n">
        <v>255843</v>
      </c>
      <c r="AI77" s="25" t="n">
        <v>255877</v>
      </c>
      <c r="AJ77" s="25" t="n">
        <v>256059</v>
      </c>
      <c r="AK77" s="25" t="n">
        <v>256143</v>
      </c>
      <c r="AL77" s="25" t="n">
        <v>263295</v>
      </c>
      <c r="AM77" s="25" t="n">
        <v>263133</v>
      </c>
      <c r="AN77" s="25" t="n">
        <v>263678</v>
      </c>
      <c r="AO77" s="25" t="n">
        <v>261525</v>
      </c>
      <c r="AP77" s="25" t="n">
        <v>263600</v>
      </c>
      <c r="AQ77" s="25" t="n">
        <v>263346</v>
      </c>
    </row>
    <row r="78" customFormat="false" ht="15" hidden="false" customHeight="true" outlineLevel="0" collapsed="false">
      <c r="A78" s="3" t="s">
        <v>218</v>
      </c>
      <c r="B78" s="13" t="n">
        <f aca="false">B76*4/B55</f>
        <v>0.0268559242969479</v>
      </c>
      <c r="C78" s="13" t="n">
        <f aca="false">C76*4/C55</f>
        <v>0.029253774680604</v>
      </c>
      <c r="D78" s="13" t="n">
        <f aca="false">D76*4/D55</f>
        <v>0.0313228664697653</v>
      </c>
      <c r="E78" s="13" t="n">
        <f aca="false">E76*4/E55</f>
        <v>0.031308266003729</v>
      </c>
      <c r="F78" s="13" t="n">
        <f aca="false">F76*4/F55</f>
        <v>0.0323850851816136</v>
      </c>
      <c r="G78" s="13" t="n">
        <f aca="false">G76*4/G55</f>
        <v>0.0306091447668236</v>
      </c>
      <c r="H78" s="13" t="n">
        <f aca="false">H76*4/H55</f>
        <v>0.0305627180342788</v>
      </c>
      <c r="I78" s="13" t="n">
        <f aca="false">I76*4/I55</f>
        <v>0.0315979300611573</v>
      </c>
      <c r="J78" s="13" t="n">
        <f aca="false">J76*4/J55</f>
        <v>0.0350535540408958</v>
      </c>
      <c r="K78" s="13" t="n">
        <f aca="false">K76*4/K55</f>
        <v>0.0339142722562412</v>
      </c>
      <c r="L78" s="13" t="n">
        <f aca="false">L76*4/L55</f>
        <v>0.0325988530033203</v>
      </c>
      <c r="M78" s="13" t="n">
        <f aca="false">M76*4/M55</f>
        <v>0.0327223148007878</v>
      </c>
      <c r="N78" s="13" t="n">
        <f aca="false">N76*4/N55</f>
        <v>0.0301380775358471</v>
      </c>
      <c r="O78" s="13" t="n">
        <f aca="false">O76*4/O55</f>
        <v>0.029899894625922</v>
      </c>
      <c r="P78" s="13" t="n">
        <f aca="false">P76*4/P55</f>
        <v>0.0263157894736842</v>
      </c>
      <c r="Q78" s="13" t="n">
        <f aca="false">Q76*4/Q55</f>
        <v>0.0280523974295601</v>
      </c>
      <c r="R78" s="13" t="n">
        <f aca="false">R76*4/R55</f>
        <v>0.0390536379841193</v>
      </c>
      <c r="S78" s="13" t="n">
        <f aca="false">S76*4/S55</f>
        <v>0.0409724583475009</v>
      </c>
      <c r="T78" s="13" t="n">
        <f aca="false">T76*4/T55</f>
        <v>0.046951100720826</v>
      </c>
      <c r="U78" s="13" t="n">
        <f aca="false">U76*4/U55</f>
        <v>0.0406545209176788</v>
      </c>
      <c r="V78" s="13" t="n">
        <f aca="false">V76*4/V55</f>
        <v>0.0336451207594583</v>
      </c>
      <c r="W78" s="13" t="n">
        <f aca="false">W76*4/W55</f>
        <v>0.0312987012987013</v>
      </c>
      <c r="X78" s="13" t="n">
        <f aca="false">X76*4/X55</f>
        <v>0.0297825012357884</v>
      </c>
      <c r="Y78" s="13" t="n">
        <f aca="false">Y76*4/Y55</f>
        <v>0.0266298342541437</v>
      </c>
      <c r="Z78" s="13" t="n">
        <f aca="false">Z76*4/Z55</f>
        <v>0.0278024911032028</v>
      </c>
      <c r="AA78" s="13" t="n">
        <f aca="false">AA76*4/AA55</f>
        <v>0.034616449736915</v>
      </c>
      <c r="AB78" s="13" t="n">
        <f aca="false">AB76*4/AB55</f>
        <v>0.0371913121094912</v>
      </c>
      <c r="AC78" s="13" t="n">
        <f aca="false">AC76*4/AC55</f>
        <v>0.0423728813559322</v>
      </c>
      <c r="AD78" s="13" t="n">
        <f aca="false">AD76*4/AD55</f>
        <v>0.0441666666666667</v>
      </c>
      <c r="AE78" s="13" t="n">
        <f aca="false">AE76*4/AE55</f>
        <v>0.0401697741397605</v>
      </c>
      <c r="AF78" s="13" t="n">
        <f aca="false">AF76*4/AF55</f>
        <v>0.0451371146312383</v>
      </c>
      <c r="AG78" s="13" t="n">
        <f aca="false">AG76*4/AG55</f>
        <v>0.0433289731850883</v>
      </c>
      <c r="AH78" s="13" t="n">
        <f aca="false">AH76*4/AH55</f>
        <v>0.0427824433528759</v>
      </c>
      <c r="AI78" s="13" t="n">
        <f aca="false">AI76*4/AI55</f>
        <v>0.0389385635996539</v>
      </c>
      <c r="AJ78" s="13" t="n">
        <f aca="false">AJ76*4/AJ55</f>
        <v>0.0362610797743755</v>
      </c>
      <c r="AK78" s="13" t="n">
        <f aca="false">AK76*4/AK55</f>
        <v>0.0376254180602007</v>
      </c>
      <c r="AL78" s="13" t="n">
        <f aca="false">AL76*4/AL55</f>
        <v>0.0386979603241129</v>
      </c>
      <c r="AM78" s="13" t="n">
        <f aca="false">AM76*4/AM55</f>
        <v>0.0410431174988887</v>
      </c>
      <c r="AN78" s="13" t="n">
        <f aca="false">AN76*4/AN55</f>
        <v>0.042793140738452</v>
      </c>
      <c r="AO78" s="13" t="n">
        <f aca="false">AO76*4/AO55</f>
        <v>0.0439403553299492</v>
      </c>
      <c r="AP78" s="13" t="n">
        <f aca="false">AP76*4/AP55</f>
        <v>0.0475063398140321</v>
      </c>
      <c r="AQ78" s="13" t="n">
        <f aca="false">AQ76*4/AQ55</f>
        <v>0.0413661121742971</v>
      </c>
    </row>
    <row r="79" customFormat="false" ht="15" hidden="false" customHeight="true" outlineLevel="0" collapsed="false">
      <c r="A79" s="14" t="s">
        <v>394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</row>
    <row r="80" customFormat="false" ht="15" hidden="false" customHeight="true" outlineLevel="0" collapsed="false">
      <c r="A80" s="3" t="s">
        <v>395</v>
      </c>
      <c r="B80" s="30" t="n">
        <v>8</v>
      </c>
      <c r="C80" s="30"/>
      <c r="D80" s="30" t="n">
        <v>3</v>
      </c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</row>
    <row r="82" customFormat="false" ht="15" hidden="false" customHeight="true" outlineLevel="0" collapsed="false">
      <c r="A82" s="12" t="s">
        <v>396</v>
      </c>
    </row>
    <row r="83" customFormat="false" ht="15" hidden="false" customHeight="true" outlineLevel="0" collapsed="false">
      <c r="A83" s="3" t="s">
        <v>60</v>
      </c>
      <c r="B83" s="11" t="s">
        <v>254</v>
      </c>
      <c r="C83" s="11" t="s">
        <v>255</v>
      </c>
      <c r="D83" s="11" t="s">
        <v>256</v>
      </c>
      <c r="E83" s="11" t="s">
        <v>257</v>
      </c>
      <c r="F83" s="11" t="s">
        <v>258</v>
      </c>
      <c r="G83" s="11" t="s">
        <v>259</v>
      </c>
      <c r="H83" s="11" t="s">
        <v>260</v>
      </c>
      <c r="I83" s="11" t="s">
        <v>261</v>
      </c>
      <c r="J83" s="11" t="s">
        <v>262</v>
      </c>
      <c r="K83" s="11" t="s">
        <v>263</v>
      </c>
      <c r="L83" s="11" t="s">
        <v>264</v>
      </c>
    </row>
    <row r="84" customFormat="false" ht="15" hidden="false" customHeight="true" outlineLevel="0" collapsed="false">
      <c r="A84" s="3" t="s">
        <v>397</v>
      </c>
      <c r="B84" s="29" t="n">
        <f aca="false">SUM(B22:E22)/1000</f>
        <v>1698.023</v>
      </c>
      <c r="C84" s="29" t="n">
        <f aca="false">SUM(F22:I22)/1000</f>
        <v>1729.913</v>
      </c>
      <c r="D84" s="29" t="n">
        <f aca="false">SUM(J22:M22)/1000</f>
        <v>1790.532</v>
      </c>
      <c r="E84" s="29" t="n">
        <f aca="false">SUM(N22:Q22)/1000</f>
        <v>1887.707</v>
      </c>
      <c r="F84" s="29" t="n">
        <f aca="false">SUM(R22:U22)/1000</f>
        <v>1749.145</v>
      </c>
      <c r="G84" s="29" t="n">
        <f aca="false">SUM(V22:Y22)/1000</f>
        <v>1613.36</v>
      </c>
      <c r="H84" s="29" t="n">
        <f aca="false">SUM(Z22:AC22)/1000</f>
        <v>1862.903</v>
      </c>
      <c r="I84" s="29" t="n">
        <f aca="false">SUM(AD22:AG22)/1000</f>
        <v>1947.275</v>
      </c>
      <c r="J84" s="29" t="n">
        <f aca="false">SUM(AH22:AK22)/1000</f>
        <v>2018.282</v>
      </c>
      <c r="K84" s="29" t="n">
        <f aca="false">SUM(AL22:AO22)/1000</f>
        <v>2078.801</v>
      </c>
      <c r="L84" s="29" t="n">
        <f aca="false">SUM(AP22:AQ22)*2/1000</f>
        <v>2066.404</v>
      </c>
    </row>
    <row r="85" customFormat="false" ht="15" hidden="false" customHeight="true" outlineLevel="0" collapsed="false">
      <c r="A85" s="3" t="s">
        <v>398</v>
      </c>
      <c r="B85" s="29" t="n">
        <f aca="false">SUM(B35:E35)/1000</f>
        <v>1638.19</v>
      </c>
      <c r="C85" s="29" t="n">
        <f aca="false">SUM(F35:I35)/1000</f>
        <v>1609.66</v>
      </c>
      <c r="D85" s="29" t="n">
        <f aca="false">SUM(J35:M35)/1000</f>
        <v>1644.749</v>
      </c>
      <c r="E85" s="29" t="n">
        <f aca="false">SUM(N35:Q35)/1000</f>
        <v>1727.489</v>
      </c>
      <c r="F85" s="29" t="n">
        <f aca="false">SUM(R35:U35)/1000</f>
        <v>1629.145</v>
      </c>
      <c r="G85" s="29" t="n">
        <f aca="false">SUM(V35:Y35)/1000</f>
        <v>1447.933</v>
      </c>
      <c r="H85" s="29" t="n">
        <f aca="false">SUM(Z35:AC35)/1000</f>
        <v>1681.842</v>
      </c>
      <c r="I85" s="29" t="n">
        <f aca="false">SUM(AD35:AG35)/1000</f>
        <v>1758.767</v>
      </c>
      <c r="J85" s="29" t="n">
        <f aca="false">SUM(AH35:AK35)/1000</f>
        <v>1775.191</v>
      </c>
      <c r="K85" s="29" t="n">
        <f aca="false">SUM(AL35:AO35)/1000</f>
        <v>1854.941</v>
      </c>
      <c r="L85" s="29" t="n">
        <f aca="false">SUM(AP35:AQ35)*2/1000</f>
        <v>1777.504</v>
      </c>
    </row>
    <row r="86" customFormat="false" ht="15" hidden="false" customHeight="true" outlineLevel="0" collapsed="false">
      <c r="A86" s="3" t="s">
        <v>399</v>
      </c>
      <c r="B86" s="29" t="n">
        <f aca="false">SUM(B26:E26)/1000</f>
        <v>1123.53</v>
      </c>
      <c r="C86" s="29" t="n">
        <f aca="false">SUM(F26:I26)/1000</f>
        <v>1204.904</v>
      </c>
      <c r="D86" s="29" t="n">
        <f aca="false">SUM(J26:M26)/1000</f>
        <v>1204.867</v>
      </c>
      <c r="E86" s="29" t="n">
        <f aca="false">SUM(N26:Q26)/1000</f>
        <v>1311.058</v>
      </c>
      <c r="F86" s="29" t="n">
        <f aca="false">SUM(R26:U26)/1000</f>
        <v>1238.145</v>
      </c>
      <c r="G86" s="29" t="n">
        <f aca="false">SUM(V26:Y26)/1000</f>
        <v>1150.632</v>
      </c>
      <c r="H86" s="29" t="n">
        <f aca="false">SUM(Z26:AC26)/1000</f>
        <v>1373.917</v>
      </c>
      <c r="I86" s="29" t="n">
        <f aca="false">SUM(AD26:AG26)/1000</f>
        <v>1464.026</v>
      </c>
      <c r="J86" s="29" t="n">
        <f aca="false">SUM(AH26:AK26)/1000</f>
        <v>1469.71</v>
      </c>
      <c r="K86" s="29" t="n">
        <f aca="false">SUM(AL26:AO26)/1000</f>
        <v>1538.58</v>
      </c>
      <c r="L86" s="29" t="n">
        <f aca="false">SUM(AP26:AQ26)*2/1000</f>
        <v>1446.744</v>
      </c>
    </row>
    <row r="87" customFormat="false" ht="15" hidden="false" customHeight="true" outlineLevel="0" collapsed="false">
      <c r="A87" s="3" t="s">
        <v>400</v>
      </c>
      <c r="B87" s="29" t="n">
        <f aca="false">SUM(B27:E27)/1000</f>
        <v>1179.65</v>
      </c>
      <c r="C87" s="29" t="n">
        <f aca="false">SUM(F27:I27)/1000</f>
        <v>1199.237</v>
      </c>
      <c r="D87" s="29" t="n">
        <f aca="false">SUM(J27:M27)/1000</f>
        <v>1248.71</v>
      </c>
      <c r="E87" s="29" t="n">
        <f aca="false">SUM(N27:Q27)/1000</f>
        <v>1348.068</v>
      </c>
      <c r="F87" s="29" t="n">
        <f aca="false">SUM(R27:U27)/1000</f>
        <v>1256.368</v>
      </c>
      <c r="G87" s="29" t="n">
        <f aca="false">SUM(V27:Y27)/1000</f>
        <v>1161.364</v>
      </c>
      <c r="H87" s="29" t="n">
        <f aca="false">SUM(Z27:AC27)/1000</f>
        <v>1371.828</v>
      </c>
      <c r="I87" s="29" t="n">
        <f aca="false">SUM(AD27:AG27)/1000</f>
        <v>1477.081</v>
      </c>
      <c r="J87" s="29" t="n">
        <f aca="false">SUM(AH27:AK27)/1000</f>
        <v>1521.606</v>
      </c>
      <c r="K87" s="29" t="n">
        <f aca="false">SUM(AL27:AO27)/1000</f>
        <v>1558.403</v>
      </c>
      <c r="L87" s="29" t="n">
        <f aca="false">SUM(AP27:AQ27)*2/1000</f>
        <v>1548.922</v>
      </c>
    </row>
    <row r="88" customFormat="false" ht="15" hidden="false" customHeight="true" outlineLevel="0" collapsed="false">
      <c r="A88" s="3" t="s">
        <v>401</v>
      </c>
      <c r="B88" s="29" t="n">
        <f aca="false">SUM(B45:E45)/1000</f>
        <v>1007.473</v>
      </c>
      <c r="C88" s="29" t="n">
        <f aca="false">SUM(F45:I45)/1000</f>
        <v>1041.936</v>
      </c>
      <c r="D88" s="29" t="n">
        <f aca="false">SUM(J45:M45)/1000</f>
        <v>1101.562</v>
      </c>
      <c r="E88" s="29" t="n">
        <f aca="false">SUM(N45:Q45)/1000</f>
        <v>1209.718</v>
      </c>
      <c r="F88" s="29" t="n">
        <f aca="false">SUM(R45:U45)/1000</f>
        <v>1142.455</v>
      </c>
      <c r="G88" s="29" t="n">
        <f aca="false">SUM(V45:Y45)/1000</f>
        <v>1039.2</v>
      </c>
      <c r="H88" s="29" t="n">
        <f aca="false">SUM(Z45:AC45)/1000</f>
        <v>1200.669</v>
      </c>
      <c r="I88" s="29" t="n">
        <f aca="false">SUM(AD45:AG45)/1000</f>
        <v>1259.893</v>
      </c>
      <c r="J88" s="29" t="n">
        <f aca="false">SUM(AH45:AK45)/1000</f>
        <v>1355.099</v>
      </c>
      <c r="K88" s="29" t="n">
        <f aca="false">SUM(AL45:AO45)/1000</f>
        <v>1364.572</v>
      </c>
      <c r="L88" s="29" t="n">
        <f aca="false">SUM(AP45:AQ45)*2/1000</f>
        <v>1359.79</v>
      </c>
    </row>
    <row r="89" customFormat="false" ht="15" hidden="false" customHeight="true" outlineLevel="0" collapsed="false">
      <c r="A89" s="3" t="s">
        <v>402</v>
      </c>
      <c r="B89" s="29" t="n">
        <f aca="false">(SUM(B10:E10)+SUM(B11:E11))/1000</f>
        <v>494.879</v>
      </c>
      <c r="C89" s="29" t="n">
        <f aca="false">(SUM(F10:I10)+SUM(F11:I11))/1000</f>
        <v>392.416</v>
      </c>
      <c r="D89" s="29" t="n">
        <f aca="false">(SUM(J10:M10)+SUM(J11:M11))/1000</f>
        <v>424.67</v>
      </c>
      <c r="E89" s="29" t="n">
        <f aca="false">(SUM(N10:Q10)+SUM(N11:Q11))/1000</f>
        <v>401.746</v>
      </c>
      <c r="F89" s="29" t="n">
        <f aca="false">(SUM(R10:U10)+SUM(R11:U11))/1000</f>
        <v>374.012</v>
      </c>
      <c r="G89" s="29" t="n">
        <f aca="false">(SUM(V10:Y10)+SUM(V11:Y11))/1000</f>
        <v>281.21</v>
      </c>
      <c r="H89" s="29" t="n">
        <f aca="false">(SUM(Z10:AC10)+SUM(Z11:AC11))/1000</f>
        <v>291.649</v>
      </c>
      <c r="I89" s="29" t="n">
        <f aca="false">(SUM(AD10:AG10)+SUM(AD11:AG11))/1000</f>
        <v>278.497</v>
      </c>
      <c r="J89" s="29" t="n">
        <f aca="false">(SUM(AH10:AK10)+SUM(AH11:AK11))/1000</f>
        <v>293.569</v>
      </c>
      <c r="K89" s="29" t="n">
        <f aca="false">(SUM(AL10:AO10)+SUM(AL11:AO11))/1000</f>
        <v>315.566</v>
      </c>
      <c r="L89" s="29" t="n">
        <f aca="false">(SUM(AP10:AQ10)+SUM(AP11:AQ11))*2/1000</f>
        <v>328.244</v>
      </c>
    </row>
    <row r="90" customFormat="false" ht="15" hidden="false" customHeight="true" outlineLevel="0" collapsed="false">
      <c r="A90" s="3" t="s">
        <v>403</v>
      </c>
      <c r="B90" s="29" t="n">
        <f aca="false">B84-B89</f>
        <v>1203.144</v>
      </c>
      <c r="C90" s="29" t="n">
        <f aca="false">C84-C89</f>
        <v>1337.497</v>
      </c>
      <c r="D90" s="29" t="n">
        <f aca="false">D84-D89</f>
        <v>1365.862</v>
      </c>
      <c r="E90" s="29" t="n">
        <f aca="false">E84-E89</f>
        <v>1485.961</v>
      </c>
      <c r="F90" s="29" t="n">
        <f aca="false">F84-F89</f>
        <v>1375.133</v>
      </c>
      <c r="G90" s="29" t="n">
        <f aca="false">G84-G89</f>
        <v>1332.15</v>
      </c>
      <c r="H90" s="29" t="n">
        <f aca="false">H84-H89</f>
        <v>1571.254</v>
      </c>
      <c r="I90" s="29" t="n">
        <f aca="false">I84-I89</f>
        <v>1668.778</v>
      </c>
      <c r="J90" s="29" t="n">
        <f aca="false">J84-J89</f>
        <v>1724.713</v>
      </c>
      <c r="K90" s="29" t="n">
        <f aca="false">K84-K89</f>
        <v>1763.235</v>
      </c>
      <c r="L90" s="29" t="n">
        <f aca="false">L84-L89</f>
        <v>1738.16</v>
      </c>
    </row>
    <row r="91" customFormat="false" ht="15" hidden="false" customHeight="true" outlineLevel="0" collapsed="false">
      <c r="A91" s="3" t="s">
        <v>404</v>
      </c>
      <c r="B91" s="7" t="n">
        <f aca="false">E55</f>
        <v>64.36</v>
      </c>
      <c r="C91" s="7" t="n">
        <f aca="false">I55</f>
        <v>63.77</v>
      </c>
      <c r="D91" s="7" t="n">
        <f aca="false">M55</f>
        <v>66.01</v>
      </c>
      <c r="E91" s="7" t="n">
        <f aca="false">Q55</f>
        <v>80.92</v>
      </c>
      <c r="F91" s="7" t="n">
        <f aca="false">U55</f>
        <v>59.28</v>
      </c>
      <c r="G91" s="7" t="n">
        <f aca="false">Y55</f>
        <v>90.5</v>
      </c>
      <c r="H91" s="7" t="n">
        <f aca="false">AC55</f>
        <v>59</v>
      </c>
      <c r="I91" s="7" t="n">
        <f aca="false">AG55</f>
        <v>61.16</v>
      </c>
      <c r="J91" s="7" t="n">
        <f aca="false">AK55</f>
        <v>71.76</v>
      </c>
      <c r="K91" s="7" t="n">
        <f aca="false">AO55</f>
        <v>63.04</v>
      </c>
      <c r="L91" s="7" t="n">
        <f aca="false">AQ55</f>
        <v>67.93</v>
      </c>
    </row>
    <row r="92" customFormat="false" ht="15" hidden="false" customHeight="true" outlineLevel="0" collapsed="false">
      <c r="A92" s="3" t="s">
        <v>405</v>
      </c>
      <c r="B92" s="29" t="n">
        <f aca="false">E56/1000</f>
        <v>24488.78692</v>
      </c>
      <c r="C92" s="29" t="n">
        <f aca="false">I56/1000</f>
        <v>24346.5263804</v>
      </c>
      <c r="D92" s="29" t="n">
        <f aca="false">M56/1000</f>
        <v>25302.22709</v>
      </c>
      <c r="E92" s="29" t="n">
        <f aca="false">Q56/1000</f>
        <v>31186.74594308</v>
      </c>
      <c r="F92" s="29" t="n">
        <f aca="false">U56/1000</f>
        <v>22891.5648</v>
      </c>
      <c r="G92" s="29" t="n">
        <f aca="false">Y56/1000</f>
        <v>35130.853091</v>
      </c>
      <c r="H92" s="29" t="n">
        <f aca="false">AC56/1000</f>
        <v>23060.74</v>
      </c>
      <c r="I92" s="29" t="n">
        <f aca="false">AG56/1000</f>
        <v>23905.77573868</v>
      </c>
      <c r="J92" s="29" t="n">
        <f aca="false">AK56/1000</f>
        <v>28059.52344</v>
      </c>
      <c r="K92" s="29" t="n">
        <f aca="false">AO56/1000</f>
        <v>24404.77202944</v>
      </c>
      <c r="L92" s="29" t="n">
        <f aca="false">AQ56/1000</f>
        <v>26095.34794838</v>
      </c>
    </row>
    <row r="93" customFormat="false" ht="15" hidden="false" customHeight="true" outlineLevel="0" collapsed="false">
      <c r="A93" s="3" t="s">
        <v>406</v>
      </c>
      <c r="B93" s="29" t="n">
        <f aca="false">E60/1000</f>
        <v>8987.258</v>
      </c>
      <c r="C93" s="29" t="n">
        <f aca="false">I60/1000</f>
        <v>8957.291</v>
      </c>
      <c r="D93" s="29" t="n">
        <f aca="false">M60/1000</f>
        <v>8817.939</v>
      </c>
      <c r="E93" s="29" t="n">
        <f aca="false">Q60/1000</f>
        <v>9036.956</v>
      </c>
      <c r="F93" s="29" t="n">
        <f aca="false">U60/1000</f>
        <v>8044.256</v>
      </c>
      <c r="G93" s="29" t="n">
        <f aca="false">Y60/1000</f>
        <v>8341.453</v>
      </c>
      <c r="H93" s="29" t="n">
        <f aca="false">AC60/1000</f>
        <v>7425.722</v>
      </c>
      <c r="I93" s="29" t="n">
        <f aca="false">AG60/1000</f>
        <v>7390.45</v>
      </c>
      <c r="J93" s="29" t="n">
        <f aca="false">AK60/1000</f>
        <v>8121.745</v>
      </c>
      <c r="K93" s="29" t="n">
        <f aca="false">AO60/1000</f>
        <v>8175.01</v>
      </c>
      <c r="L93" s="29" t="n">
        <f aca="false">AQ60/1000</f>
        <v>8261.669</v>
      </c>
    </row>
    <row r="94" customFormat="false" ht="15" hidden="false" customHeight="true" outlineLevel="0" collapsed="false">
      <c r="A94" s="3" t="s">
        <v>407</v>
      </c>
      <c r="B94" s="29" t="n">
        <f aca="false">E63/1000</f>
        <v>33513.32492</v>
      </c>
      <c r="C94" s="29" t="n">
        <f aca="false">I63/1000</f>
        <v>33341.0973804</v>
      </c>
      <c r="D94" s="29" t="n">
        <f aca="false">M63/1000</f>
        <v>34157.44609</v>
      </c>
      <c r="E94" s="29" t="n">
        <f aca="false">Q63/1000</f>
        <v>40260.98194308</v>
      </c>
      <c r="F94" s="29" t="n">
        <f aca="false">U63/1000</f>
        <v>30973.1008</v>
      </c>
      <c r="G94" s="29" t="n">
        <f aca="false">Y63/1000</f>
        <v>43509.586091</v>
      </c>
      <c r="H94" s="29" t="n">
        <f aca="false">AC63/1000</f>
        <v>30523.742</v>
      </c>
      <c r="I94" s="29" t="n">
        <f aca="false">AG63/1000</f>
        <v>31333.50573868</v>
      </c>
      <c r="J94" s="29" t="n">
        <f aca="false">AK63/1000</f>
        <v>36198.42344</v>
      </c>
      <c r="K94" s="29" t="n">
        <f aca="false">AO63/1000</f>
        <v>32596.93702944</v>
      </c>
      <c r="L94" s="29" t="n">
        <f aca="false">AQ63/1000</f>
        <v>34374.17194838</v>
      </c>
    </row>
    <row r="95" customFormat="false" ht="15" hidden="false" customHeight="true" outlineLevel="0" collapsed="false">
      <c r="A95" s="3" t="s">
        <v>408</v>
      </c>
      <c r="B95" s="29" t="n">
        <f aca="false">E72/1000</f>
        <v>23732.80292</v>
      </c>
      <c r="C95" s="29" t="n">
        <f aca="false">I72/1000</f>
        <v>24084.0163804</v>
      </c>
      <c r="D95" s="29" t="n">
        <f aca="false">M72/1000</f>
        <v>25102.90909</v>
      </c>
      <c r="E95" s="29" t="n">
        <f aca="false">Q72/1000</f>
        <v>30908.42794308</v>
      </c>
      <c r="F95" s="29" t="n">
        <f aca="false">U72/1000</f>
        <v>22394.2608</v>
      </c>
      <c r="G95" s="29" t="n">
        <f aca="false">Y72/1000</f>
        <v>35043.548091</v>
      </c>
      <c r="H95" s="29" t="n">
        <f aca="false">AC72/1000</f>
        <v>22887.233</v>
      </c>
      <c r="I95" s="29" t="n">
        <f aca="false">AG72/1000</f>
        <v>23713.43973868</v>
      </c>
      <c r="J95" s="29" t="n">
        <f aca="false">AK72/1000</f>
        <v>27734.67544</v>
      </c>
      <c r="K95" s="29" t="n">
        <f aca="false">AO72/1000</f>
        <v>24217.87002944</v>
      </c>
      <c r="L95" s="29" t="n">
        <f aca="false">AQ72/1000</f>
        <v>25978.71794838</v>
      </c>
    </row>
    <row r="96" customFormat="false" ht="15" hidden="false" customHeight="true" outlineLevel="0" collapsed="false">
      <c r="A96" s="3" t="s">
        <v>409</v>
      </c>
      <c r="B96" s="29" t="n">
        <f aca="false">E73/1000</f>
        <v>32757.34092</v>
      </c>
      <c r="C96" s="29" t="n">
        <f aca="false">I73/1000</f>
        <v>33078.5873804</v>
      </c>
      <c r="D96" s="29" t="n">
        <f aca="false">M73/1000</f>
        <v>33958.12809</v>
      </c>
      <c r="E96" s="29" t="n">
        <f aca="false">Q73/1000</f>
        <v>39982.66394308</v>
      </c>
      <c r="F96" s="29" t="n">
        <f aca="false">U73/1000</f>
        <v>30475.7968</v>
      </c>
      <c r="G96" s="29" t="n">
        <f aca="false">Y73/1000</f>
        <v>43422.281091</v>
      </c>
      <c r="H96" s="29" t="n">
        <f aca="false">AC73/1000</f>
        <v>30350.235</v>
      </c>
      <c r="I96" s="29" t="n">
        <f aca="false">AG73/1000</f>
        <v>31141.16973868</v>
      </c>
      <c r="J96" s="29" t="n">
        <f aca="false">AK73/1000</f>
        <v>35873.57544</v>
      </c>
      <c r="K96" s="29" t="n">
        <f aca="false">AO73/1000</f>
        <v>32410.03502944</v>
      </c>
      <c r="L96" s="29" t="n">
        <f aca="false">AQ73/1000</f>
        <v>34257.54194838</v>
      </c>
    </row>
    <row r="97" customFormat="false" ht="15" hidden="false" customHeight="true" outlineLevel="0" collapsed="false">
      <c r="A97" s="3" t="s">
        <v>410</v>
      </c>
      <c r="B97" s="31" t="n">
        <f aca="false">B96/B84</f>
        <v>19.2914589025001</v>
      </c>
      <c r="C97" s="31" t="n">
        <f aca="false">C96/C84</f>
        <v>19.1215323431872</v>
      </c>
      <c r="D97" s="31" t="n">
        <f aca="false">D96/D84</f>
        <v>18.9653846398724</v>
      </c>
      <c r="E97" s="31" t="n">
        <f aca="false">E96/E84</f>
        <v>21.1805454676388</v>
      </c>
      <c r="F97" s="31" t="n">
        <f aca="false">F96/F84</f>
        <v>17.4232535324401</v>
      </c>
      <c r="G97" s="31" t="n">
        <f aca="false">G96/G84</f>
        <v>26.9141921771954</v>
      </c>
      <c r="H97" s="31" t="n">
        <f aca="false">H96/H84</f>
        <v>16.2919030137372</v>
      </c>
      <c r="I97" s="31" t="n">
        <f aca="false">I96/I84</f>
        <v>15.9921786797859</v>
      </c>
      <c r="J97" s="31" t="n">
        <f aca="false">J96/J84</f>
        <v>17.7743127273592</v>
      </c>
      <c r="K97" s="31" t="n">
        <f aca="false">K96/K84</f>
        <v>15.5907347694368</v>
      </c>
      <c r="L97" s="31" t="n">
        <f aca="false">L96/L84</f>
        <v>16.5783370281804</v>
      </c>
    </row>
    <row r="98" customFormat="false" ht="15" hidden="false" customHeight="true" outlineLevel="0" collapsed="false">
      <c r="A98" s="3" t="s">
        <v>411</v>
      </c>
      <c r="B98" s="31" t="n">
        <f aca="false">B95/B90</f>
        <v>19.7256545517411</v>
      </c>
      <c r="C98" s="31" t="n">
        <f aca="false">C95/C90</f>
        <v>18.0067816080335</v>
      </c>
      <c r="D98" s="31" t="n">
        <f aca="false">D95/D90</f>
        <v>18.3788033417725</v>
      </c>
      <c r="E98" s="31" t="n">
        <f aca="false">E95/E90</f>
        <v>20.8002955279984</v>
      </c>
      <c r="F98" s="31" t="n">
        <f aca="false">F95/F90</f>
        <v>16.2851599081689</v>
      </c>
      <c r="G98" s="31" t="n">
        <f aca="false">G95/G90</f>
        <v>26.3060076500394</v>
      </c>
      <c r="H98" s="31" t="n">
        <f aca="false">H95/H90</f>
        <v>14.5662209929139</v>
      </c>
      <c r="I98" s="31" t="n">
        <f aca="false">I95/I90</f>
        <v>14.2100625359874</v>
      </c>
      <c r="J98" s="31" t="n">
        <f aca="false">J95/J90</f>
        <v>16.0807481824512</v>
      </c>
      <c r="K98" s="31" t="n">
        <f aca="false">K95/K90</f>
        <v>13.7349077289414</v>
      </c>
      <c r="L98" s="31" t="n">
        <f aca="false">L95/L90</f>
        <v>14.9461027456506</v>
      </c>
    </row>
    <row r="99" customFormat="false" ht="15" hidden="false" customHeight="true" outlineLevel="0" collapsed="false">
      <c r="A99" s="3" t="s">
        <v>412</v>
      </c>
      <c r="B99" s="29" t="n">
        <f aca="false">B84-B85</f>
        <v>59.8329999999999</v>
      </c>
      <c r="C99" s="29" t="n">
        <f aca="false">C84-C85</f>
        <v>120.253</v>
      </c>
      <c r="D99" s="29" t="n">
        <f aca="false">D84-D85</f>
        <v>145.783</v>
      </c>
      <c r="E99" s="29" t="n">
        <f aca="false">E84-E85</f>
        <v>160.218</v>
      </c>
      <c r="F99" s="29" t="n">
        <f aca="false">F84-F85</f>
        <v>120</v>
      </c>
      <c r="G99" s="29" t="n">
        <f aca="false">G84-G85</f>
        <v>165.427</v>
      </c>
      <c r="H99" s="29" t="n">
        <f aca="false">H84-H85</f>
        <v>181.061</v>
      </c>
      <c r="I99" s="29" t="n">
        <f aca="false">I84-I85</f>
        <v>188.508</v>
      </c>
      <c r="J99" s="29" t="n">
        <f aca="false">J84-J85</f>
        <v>243.091</v>
      </c>
      <c r="K99" s="29" t="n">
        <f aca="false">K84-K85</f>
        <v>223.86</v>
      </c>
      <c r="L99" s="29" t="n">
        <f aca="false">L84-L85</f>
        <v>288.9</v>
      </c>
    </row>
    <row r="100" customFormat="false" ht="15" hidden="false" customHeight="true" outlineLevel="0" collapsed="false">
      <c r="A100" s="3" t="s">
        <v>413</v>
      </c>
      <c r="B100" s="29" t="n">
        <f aca="false">B85-B86</f>
        <v>514.66</v>
      </c>
      <c r="C100" s="29" t="n">
        <f aca="false">C85-C86</f>
        <v>404.756</v>
      </c>
      <c r="D100" s="29" t="n">
        <f aca="false">D85-D86</f>
        <v>439.882</v>
      </c>
      <c r="E100" s="29" t="n">
        <f aca="false">E85-E86</f>
        <v>416.431</v>
      </c>
      <c r="F100" s="29" t="n">
        <f aca="false">F85-F86</f>
        <v>391</v>
      </c>
      <c r="G100" s="29" t="n">
        <f aca="false">G85-G86</f>
        <v>297.301</v>
      </c>
      <c r="H100" s="29" t="n">
        <f aca="false">H85-H86</f>
        <v>307.925</v>
      </c>
      <c r="I100" s="29" t="n">
        <f aca="false">I85-I86</f>
        <v>294.741</v>
      </c>
      <c r="J100" s="29" t="n">
        <f aca="false">J85-J86</f>
        <v>305.481</v>
      </c>
      <c r="K100" s="29" t="n">
        <f aca="false">K85-K86</f>
        <v>316.361</v>
      </c>
      <c r="L100" s="29" t="n">
        <f aca="false">L85-L86</f>
        <v>330.76</v>
      </c>
    </row>
    <row r="101" customFormat="false" ht="15" hidden="false" customHeight="true" outlineLevel="0" collapsed="false">
      <c r="A101" s="3" t="s">
        <v>414</v>
      </c>
      <c r="B101" s="29" t="n">
        <f aca="false">B86-B87</f>
        <v>-56.1200000000001</v>
      </c>
      <c r="C101" s="29" t="n">
        <f aca="false">C86-C87</f>
        <v>5.66699999999992</v>
      </c>
      <c r="D101" s="29" t="n">
        <f aca="false">D86-D87</f>
        <v>-43.8430000000001</v>
      </c>
      <c r="E101" s="29" t="n">
        <f aca="false">E86-E87</f>
        <v>-37.01</v>
      </c>
      <c r="F101" s="29" t="n">
        <f aca="false">F86-F87</f>
        <v>-18.223</v>
      </c>
      <c r="G101" s="29" t="n">
        <f aca="false">G86-G87</f>
        <v>-10.732</v>
      </c>
      <c r="H101" s="29" t="n">
        <f aca="false">H86-H87</f>
        <v>2.08899999999994</v>
      </c>
      <c r="I101" s="29" t="n">
        <f aca="false">I86-I87</f>
        <v>-13.0549999999998</v>
      </c>
      <c r="J101" s="29" t="n">
        <f aca="false">J86-J87</f>
        <v>-51.896</v>
      </c>
      <c r="K101" s="29" t="n">
        <f aca="false">K86-K87</f>
        <v>-19.8230000000001</v>
      </c>
      <c r="L101" s="29" t="n">
        <f aca="false">L86-L87</f>
        <v>-102.178</v>
      </c>
    </row>
    <row r="102" customFormat="false" ht="15" hidden="false" customHeight="true" outlineLevel="0" collapsed="false">
      <c r="A102" s="3" t="s">
        <v>415</v>
      </c>
      <c r="B102" s="29" t="n">
        <f aca="false">B87-B88</f>
        <v>172.177</v>
      </c>
      <c r="C102" s="29" t="n">
        <f aca="false">C87-C88</f>
        <v>157.301</v>
      </c>
      <c r="D102" s="29" t="n">
        <f aca="false">D87-D88</f>
        <v>147.148</v>
      </c>
      <c r="E102" s="29" t="n">
        <f aca="false">E87-E88</f>
        <v>138.35</v>
      </c>
      <c r="F102" s="29" t="n">
        <f aca="false">F87-F88</f>
        <v>113.913</v>
      </c>
      <c r="G102" s="29" t="n">
        <f aca="false">G87-G88</f>
        <v>122.164</v>
      </c>
      <c r="H102" s="29" t="n">
        <f aca="false">H87-H88</f>
        <v>171.159</v>
      </c>
      <c r="I102" s="29" t="n">
        <f aca="false">I87-I88</f>
        <v>217.188</v>
      </c>
      <c r="J102" s="29" t="n">
        <f aca="false">J87-J88</f>
        <v>166.507</v>
      </c>
      <c r="K102" s="29" t="n">
        <f aca="false">K87-K88</f>
        <v>193.831</v>
      </c>
      <c r="L102" s="29" t="n">
        <f aca="false">L87-L88</f>
        <v>189.132</v>
      </c>
    </row>
    <row r="103" customFormat="false" ht="15" hidden="false" customHeight="true" outlineLevel="0" collapsed="false">
      <c r="A103" s="10" t="s">
        <v>416</v>
      </c>
    </row>
    <row r="104" customFormat="false" ht="15" hidden="false" customHeight="true" outlineLevel="0" collapsed="false">
      <c r="A104" s="3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</row>
    <row r="105" customFormat="false" ht="15" hidden="false" customHeight="true" outlineLevel="0" collapsed="false">
      <c r="A105" s="12" t="s">
        <v>417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</row>
    <row r="106" customFormat="false" ht="15" hidden="false" customHeight="true" outlineLevel="0" collapsed="false">
      <c r="A106" s="3" t="s">
        <v>418</v>
      </c>
      <c r="B106" s="29" t="n">
        <f aca="false">AVERAGE(B51:E51)</f>
        <v>382135.25</v>
      </c>
      <c r="C106" s="29" t="n">
        <f aca="false">AVERAGE(F51:I51)</f>
        <v>382755.5</v>
      </c>
      <c r="D106" s="29" t="n">
        <f aca="false">AVERAGE(J51:M51)</f>
        <v>383655.25</v>
      </c>
      <c r="E106" s="29" t="n">
        <f aca="false">AVERAGE(N51:Q51)</f>
        <v>386332.5</v>
      </c>
      <c r="F106" s="29" t="n">
        <f aca="false">AVERAGE(R51:U51)</f>
        <v>386067.5</v>
      </c>
      <c r="G106" s="29" t="n">
        <f aca="false">AVERAGE(V51:Y51)</f>
        <v>388027.5</v>
      </c>
      <c r="H106" s="29" t="n">
        <f aca="false">AVERAGE(Z51:AC51)</f>
        <v>389634</v>
      </c>
      <c r="I106" s="29" t="n">
        <f aca="false">AVERAGE(AD51:AG51)</f>
        <v>390997.25</v>
      </c>
      <c r="J106" s="29" t="n">
        <f aca="false">AVERAGE(AH51:AK51)</f>
        <v>390831</v>
      </c>
      <c r="K106" s="29" t="n">
        <f aca="false">AVERAGE(AL51:AO51)</f>
        <v>390597.75</v>
      </c>
      <c r="L106" s="29" t="n">
        <f aca="false">AVERAGE(AP51:AQ51)</f>
        <v>384493</v>
      </c>
    </row>
    <row r="107" customFormat="false" ht="15" hidden="false" customHeight="true" outlineLevel="0" collapsed="false">
      <c r="A107" s="3" t="s">
        <v>419</v>
      </c>
      <c r="B107" s="7" t="n">
        <f aca="false">B88*1000/B106</f>
        <v>2.63643042613839</v>
      </c>
      <c r="C107" s="7" t="n">
        <f aca="false">C88*1000/C106</f>
        <v>2.72219732962688</v>
      </c>
      <c r="D107" s="7" t="n">
        <f aca="false">D88*1000/D106</f>
        <v>2.8712287919949</v>
      </c>
      <c r="E107" s="7" t="n">
        <f aca="false">E88*1000/E106</f>
        <v>3.13128716843652</v>
      </c>
      <c r="F107" s="7" t="n">
        <f aca="false">F88*1000/F106</f>
        <v>2.9592105007544</v>
      </c>
      <c r="G107" s="7" t="n">
        <f aca="false">G88*1000/G106</f>
        <v>2.67816069737325</v>
      </c>
      <c r="H107" s="7" t="n">
        <f aca="false">H88*1000/H106</f>
        <v>3.08153035926023</v>
      </c>
      <c r="I107" s="7" t="n">
        <f aca="false">I88*1000/I106</f>
        <v>3.2222553994945</v>
      </c>
      <c r="J107" s="7" t="n">
        <f aca="false">J88*1000/J106</f>
        <v>3.46722496424286</v>
      </c>
      <c r="K107" s="7" t="n">
        <f aca="false">K88*1000/K106</f>
        <v>3.49354802991057</v>
      </c>
      <c r="L107" s="7" t="n">
        <f aca="false">L88*1000/L106</f>
        <v>3.53657933954584</v>
      </c>
    </row>
    <row r="108" customFormat="false" ht="15" hidden="false" customHeight="true" outlineLevel="0" collapsed="false">
      <c r="A108" s="3" t="s">
        <v>420</v>
      </c>
      <c r="B108" s="7" t="n">
        <f aca="false">B102*1000/B106</f>
        <v>0.450565604717178</v>
      </c>
      <c r="C108" s="7" t="n">
        <f aca="false">C102*1000/C106</f>
        <v>0.410969927277335</v>
      </c>
      <c r="D108" s="7" t="n">
        <f aca="false">D102*1000/D106</f>
        <v>0.383542255710042</v>
      </c>
      <c r="E108" s="7" t="n">
        <f aca="false">E102*1000/E106</f>
        <v>0.35811121249183</v>
      </c>
      <c r="F108" s="7" t="n">
        <f aca="false">F102*1000/F106</f>
        <v>0.295059801718611</v>
      </c>
      <c r="G108" s="7" t="n">
        <f aca="false">G102*1000/G106</f>
        <v>0.314833355883281</v>
      </c>
      <c r="H108" s="7" t="n">
        <f aca="false">H102*1000/H106</f>
        <v>0.439281479542339</v>
      </c>
      <c r="I108" s="7" t="n">
        <f aca="false">I102*1000/I106</f>
        <v>0.555471937462476</v>
      </c>
      <c r="J108" s="7" t="n">
        <f aca="false">J102*1000/J106</f>
        <v>0.426033247106806</v>
      </c>
      <c r="K108" s="7" t="n">
        <f aca="false">K102*1000/K106</f>
        <v>0.496241977840374</v>
      </c>
      <c r="L108" s="7" t="n">
        <f aca="false">L102*1000/L106</f>
        <v>0.491899722491697</v>
      </c>
    </row>
    <row r="109" customFormat="false" ht="15" hidden="false" customHeight="true" outlineLevel="0" collapsed="false">
      <c r="A109" s="3" t="s">
        <v>421</v>
      </c>
      <c r="B109" s="7" t="n">
        <f aca="false">B101*1000/B106</f>
        <v>-0.14685899822118</v>
      </c>
      <c r="C109" s="7" t="n">
        <f aca="false">C101*1000/C106</f>
        <v>0.014805796389601</v>
      </c>
      <c r="D109" s="7" t="n">
        <f aca="false">D101*1000/D106</f>
        <v>-0.114277075577618</v>
      </c>
      <c r="E109" s="7" t="n">
        <f aca="false">E101*1000/E106</f>
        <v>-0.0957983084519164</v>
      </c>
      <c r="F109" s="7" t="n">
        <f aca="false">F101*1000/F106</f>
        <v>-0.0472015903954618</v>
      </c>
      <c r="G109" s="7" t="n">
        <f aca="false">G101*1000/G106</f>
        <v>-0.02765783352984</v>
      </c>
      <c r="H109" s="7" t="n">
        <f aca="false">H101*1000/H106</f>
        <v>0.00536144176329566</v>
      </c>
      <c r="I109" s="7" t="n">
        <f aca="false">I101*1000/I106</f>
        <v>-0.0333889816360597</v>
      </c>
      <c r="J109" s="7" t="n">
        <f aca="false">J101*1000/J106</f>
        <v>-0.132783735169421</v>
      </c>
      <c r="K109" s="7" t="n">
        <f aca="false">K101*1000/K106</f>
        <v>-0.0507504203493238</v>
      </c>
      <c r="L109" s="7" t="n">
        <f aca="false">L101*1000/L106</f>
        <v>-0.26574736081021</v>
      </c>
    </row>
    <row r="110" customFormat="false" ht="15" hidden="false" customHeight="true" outlineLevel="0" collapsed="false">
      <c r="A110" s="3" t="s">
        <v>422</v>
      </c>
      <c r="B110" s="7" t="n">
        <f aca="false">B100*1000/B106</f>
        <v>1.34680064191932</v>
      </c>
      <c r="C110" s="7" t="n">
        <f aca="false">C100*1000/C106</f>
        <v>1.05747925242093</v>
      </c>
      <c r="D110" s="7" t="n">
        <f aca="false">D100*1000/D106</f>
        <v>1.14655540358173</v>
      </c>
      <c r="E110" s="7" t="n">
        <f aca="false">E100*1000/E106</f>
        <v>1.07790827849068</v>
      </c>
      <c r="F110" s="7" t="n">
        <f aca="false">F100*1000/F106</f>
        <v>1.01277626321822</v>
      </c>
      <c r="G110" s="7" t="n">
        <f aca="false">G100*1000/G106</f>
        <v>0.76618538634504</v>
      </c>
      <c r="H110" s="7" t="n">
        <f aca="false">H100*1000/H106</f>
        <v>0.790292941581074</v>
      </c>
      <c r="I110" s="7" t="n">
        <f aca="false">I100*1000/I106</f>
        <v>0.753818601025966</v>
      </c>
      <c r="J110" s="7" t="n">
        <f aca="false">J100*1000/J106</f>
        <v>0.781619165316978</v>
      </c>
      <c r="K110" s="7" t="n">
        <f aca="false">K100*1000/K106</f>
        <v>0.809940661460544</v>
      </c>
      <c r="L110" s="7" t="n">
        <f aca="false">L100*1000/L106</f>
        <v>0.860249731464552</v>
      </c>
    </row>
    <row r="111" customFormat="false" ht="15" hidden="false" customHeight="true" outlineLevel="0" collapsed="false">
      <c r="A111" s="3" t="s">
        <v>423</v>
      </c>
      <c r="B111" s="7" t="n">
        <f aca="false">B99*1000/B106</f>
        <v>0.156575453324444</v>
      </c>
      <c r="C111" s="7" t="n">
        <f aca="false">C99*1000/C106</f>
        <v>0.314177066038241</v>
      </c>
      <c r="D111" s="7" t="n">
        <f aca="false">D99*1000/D106</f>
        <v>0.379984373992015</v>
      </c>
      <c r="E111" s="7" t="n">
        <f aca="false">E99*1000/E106</f>
        <v>0.414715303527402</v>
      </c>
      <c r="F111" s="7" t="n">
        <f aca="false">F99*1000/F106</f>
        <v>0.310826474644978</v>
      </c>
      <c r="G111" s="7" t="n">
        <f aca="false">G99*1000/G106</f>
        <v>0.4263280308741</v>
      </c>
      <c r="H111" s="7" t="n">
        <f aca="false">H99*1000/H106</f>
        <v>0.464695072811921</v>
      </c>
      <c r="I111" s="7" t="n">
        <f aca="false">I99*1000/I106</f>
        <v>0.482121037935689</v>
      </c>
      <c r="J111" s="7" t="n">
        <f aca="false">J99*1000/J106</f>
        <v>0.621984950016759</v>
      </c>
      <c r="K111" s="7" t="n">
        <f aca="false">K99*1000/K106</f>
        <v>0.573121580961488</v>
      </c>
      <c r="L111" s="7" t="n">
        <f aca="false">L99*1000/L106</f>
        <v>0.751379088826065</v>
      </c>
    </row>
    <row r="112" customFormat="false" ht="15" hidden="false" customHeight="true" outlineLevel="0" collapsed="false">
      <c r="A112" s="10" t="s">
        <v>424</v>
      </c>
      <c r="B112" s="25"/>
      <c r="C112" s="25"/>
      <c r="D112" s="25"/>
      <c r="E112" s="25"/>
      <c r="F112" s="25"/>
      <c r="G112" s="25"/>
      <c r="H112" s="25"/>
      <c r="I112" s="25"/>
      <c r="J112" s="25"/>
      <c r="K112" s="25"/>
    </row>
    <row r="113" customFormat="false" ht="15" hidden="false" customHeight="true" outlineLevel="0" collapsed="false">
      <c r="A113" s="3"/>
      <c r="B113" s="26"/>
      <c r="C113" s="26"/>
      <c r="D113" s="26"/>
      <c r="E113" s="26"/>
      <c r="F113" s="26"/>
      <c r="G113" s="26"/>
      <c r="H113" s="26"/>
      <c r="I113" s="26"/>
      <c r="J113" s="26"/>
      <c r="K113" s="26"/>
    </row>
    <row r="114" customFormat="false" ht="15" hidden="false" customHeight="true" outlineLevel="0" collapsed="false">
      <c r="A114" s="3" t="s">
        <v>425</v>
      </c>
      <c r="B114" s="25"/>
      <c r="C114" s="25"/>
      <c r="D114" s="25"/>
      <c r="E114" s="25"/>
      <c r="F114" s="25"/>
      <c r="G114" s="25"/>
      <c r="H114" s="25"/>
      <c r="I114" s="25"/>
      <c r="J114" s="25"/>
      <c r="K114" s="25"/>
    </row>
    <row r="115" customFormat="false" ht="15" hidden="false" customHeight="true" outlineLevel="0" collapsed="false">
      <c r="A115" s="4" t="s">
        <v>426</v>
      </c>
      <c r="B115" s="28" t="n">
        <v>2422.233</v>
      </c>
      <c r="C115" s="28" t="n">
        <v>2470.689</v>
      </c>
      <c r="D115" s="28" t="n">
        <v>2577.681</v>
      </c>
      <c r="E115" s="28" t="n">
        <v>2700.691</v>
      </c>
      <c r="F115" s="28" t="n">
        <v>2571.705</v>
      </c>
      <c r="G115" s="28" t="n">
        <v>2463.997</v>
      </c>
      <c r="H115" s="28" t="n">
        <v>2735.18</v>
      </c>
      <c r="I115" s="28" t="n">
        <v>2873.964</v>
      </c>
      <c r="J115" s="28" t="n">
        <v>2980.108</v>
      </c>
      <c r="K115" s="28" t="n">
        <v>3093.959</v>
      </c>
      <c r="L115" s="28" t="n">
        <v>3129.79</v>
      </c>
    </row>
    <row r="116" customFormat="false" ht="15" hidden="false" customHeight="true" outlineLevel="0" collapsed="false">
      <c r="A116" s="4" t="s">
        <v>427</v>
      </c>
      <c r="B116" s="29" t="n">
        <f aca="false">B157+B158</f>
        <v>724.21</v>
      </c>
      <c r="C116" s="29" t="n">
        <f aca="false">C157+C158</f>
        <v>740.776</v>
      </c>
      <c r="D116" s="29" t="n">
        <f aca="false">D157+D158</f>
        <v>787.149</v>
      </c>
      <c r="E116" s="29" t="n">
        <f aca="false">E157+E158</f>
        <v>812.984</v>
      </c>
      <c r="F116" s="29" t="n">
        <f aca="false">F157+F158</f>
        <v>822.56</v>
      </c>
      <c r="G116" s="29" t="n">
        <f aca="false">G157+G158</f>
        <v>850.637</v>
      </c>
      <c r="H116" s="29" t="n">
        <f aca="false">H157+H158</f>
        <v>872.277</v>
      </c>
      <c r="I116" s="29" t="n">
        <f aca="false">I157+I158</f>
        <v>926.689</v>
      </c>
      <c r="J116" s="29" t="n">
        <f aca="false">J157+J158</f>
        <v>961.826</v>
      </c>
      <c r="K116" s="29" t="n">
        <f aca="false">K157+K158</f>
        <v>1015.158</v>
      </c>
      <c r="L116" s="29" t="n">
        <f aca="false">L157+L158</f>
        <v>1063.386</v>
      </c>
    </row>
    <row r="117" customFormat="false" ht="15" hidden="false" customHeight="true" outlineLevel="0" collapsed="false">
      <c r="A117" s="4" t="s">
        <v>428</v>
      </c>
      <c r="B117" s="19" t="n">
        <f aca="false">(B115-B116)/B115</f>
        <v>0.701015550527138</v>
      </c>
      <c r="C117" s="19" t="n">
        <f aca="false">(C115-C116)/C115</f>
        <v>0.700174323842459</v>
      </c>
      <c r="D117" s="19" t="n">
        <f aca="false">(D115-D116)/D115</f>
        <v>0.694629009563247</v>
      </c>
      <c r="E117" s="19" t="n">
        <f aca="false">(E115-E116)/E115</f>
        <v>0.698971855721369</v>
      </c>
      <c r="F117" s="19" t="n">
        <f aca="false">(F115-F116)/F115</f>
        <v>0.680149939437066</v>
      </c>
      <c r="G117" s="19" t="n">
        <f aca="false">(G115-G116)/G115</f>
        <v>0.654773524480752</v>
      </c>
      <c r="H117" s="19" t="n">
        <f aca="false">(H115-H116)/H115</f>
        <v>0.681089727184317</v>
      </c>
      <c r="I117" s="19" t="n">
        <f aca="false">(I115-I116)/I115</f>
        <v>0.677557199742238</v>
      </c>
      <c r="J117" s="19" t="n">
        <f aca="false">(J115-J116)/J115</f>
        <v>0.677251294248396</v>
      </c>
      <c r="K117" s="19" t="n">
        <f aca="false">(K115-K116)/K115</f>
        <v>0.671890286846077</v>
      </c>
      <c r="L117" s="19" t="n">
        <f aca="false">(L115-L116)/L115</f>
        <v>0.660237268315127</v>
      </c>
    </row>
    <row r="118" customFormat="false" ht="15" hidden="false" customHeight="true" outlineLevel="0" collapsed="false">
      <c r="A118" s="10" t="s">
        <v>429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</row>
    <row r="119" customFormat="false" ht="15" hidden="false" customHeight="true" outlineLevel="0" collapsed="false">
      <c r="A119" s="12" t="s">
        <v>430</v>
      </c>
      <c r="B119" s="26"/>
      <c r="C119" s="26"/>
      <c r="D119" s="26"/>
      <c r="E119" s="26"/>
      <c r="F119" s="26"/>
      <c r="G119" s="26"/>
      <c r="H119" s="26"/>
      <c r="I119" s="26"/>
      <c r="J119" s="26"/>
      <c r="K119" s="26"/>
    </row>
    <row r="120" customFormat="false" ht="15" hidden="false" customHeight="true" outlineLevel="0" collapsed="false">
      <c r="A120" s="3" t="s">
        <v>431</v>
      </c>
      <c r="B120" s="31" t="n">
        <f aca="false">B94/B84</f>
        <v>19.7366731310471</v>
      </c>
      <c r="C120" s="31" t="n">
        <f aca="false">C94/C84</f>
        <v>19.2732798588137</v>
      </c>
      <c r="D120" s="31" t="n">
        <f aca="false">D94/D84</f>
        <v>19.0767023934786</v>
      </c>
      <c r="E120" s="31" t="n">
        <f aca="false">E94/E84</f>
        <v>21.3279825434138</v>
      </c>
      <c r="F120" s="31" t="n">
        <f aca="false">F94/F84</f>
        <v>17.7075661537494</v>
      </c>
      <c r="G120" s="31" t="n">
        <f aca="false">G94/G84</f>
        <v>26.9683059521743</v>
      </c>
      <c r="H120" s="31" t="n">
        <f aca="false">H94/H84</f>
        <v>16.3850409817366</v>
      </c>
      <c r="I120" s="31" t="n">
        <f aca="false">I94/I84</f>
        <v>16.0909505533014</v>
      </c>
      <c r="J120" s="31" t="n">
        <f aca="false">J94/J84</f>
        <v>17.9352654584444</v>
      </c>
      <c r="K120" s="31" t="n">
        <f aca="false">K94/K84</f>
        <v>15.6806433273026</v>
      </c>
      <c r="L120" s="31" t="n">
        <f aca="false">L94/L84</f>
        <v>16.6347780726228</v>
      </c>
    </row>
    <row r="121" customFormat="false" ht="15" hidden="false" customHeight="true" outlineLevel="0" collapsed="false">
      <c r="A121" s="3" t="s">
        <v>432</v>
      </c>
      <c r="B121" s="31" t="n">
        <f aca="false">B92/B90</f>
        <v>20.3539949665211</v>
      </c>
      <c r="C121" s="31" t="n">
        <f aca="false">C92/C90</f>
        <v>18.2030512071429</v>
      </c>
      <c r="D121" s="31" t="n">
        <f aca="false">D92/D90</f>
        <v>18.5247317005671</v>
      </c>
      <c r="E121" s="31" t="n">
        <f aca="false">E92/E90</f>
        <v>20.9875938487484</v>
      </c>
      <c r="F121" s="31" t="n">
        <f aca="false">F92/F90</f>
        <v>16.6468005640182</v>
      </c>
      <c r="G121" s="31" t="n">
        <f aca="false">G92/G90</f>
        <v>26.3715445640506</v>
      </c>
      <c r="H121" s="31" t="n">
        <f aca="false">H92/H90</f>
        <v>14.6766468056724</v>
      </c>
      <c r="I121" s="31" t="n">
        <f aca="false">I92/I90</f>
        <v>14.3253181302007</v>
      </c>
      <c r="J121" s="31" t="n">
        <f aca="false">J92/J90</f>
        <v>16.2690972005197</v>
      </c>
      <c r="K121" s="31" t="n">
        <f aca="false">K92/K90</f>
        <v>13.8409072128446</v>
      </c>
      <c r="L121" s="31" t="n">
        <f aca="false">L92/L90</f>
        <v>15.0132024372785</v>
      </c>
    </row>
    <row r="122" customFormat="false" ht="15" hidden="false" customHeight="true" outlineLevel="0" collapsed="false">
      <c r="A122" s="3" t="s">
        <v>433</v>
      </c>
      <c r="B122" s="29" t="n">
        <f aca="false">AVERAGE(B70:E70)</f>
        <v>368297.539667868</v>
      </c>
      <c r="C122" s="29" t="n">
        <f aca="false">AVERAGE(F70:I70)</f>
        <v>375459.5110803</v>
      </c>
      <c r="D122" s="29" t="n">
        <f aca="false">AVERAGE(J70:M70)</f>
        <v>380343.07743089</v>
      </c>
      <c r="E122" s="29" t="n">
        <f aca="false">AVERAGE(N70:Q70)</f>
        <v>383110.268680765</v>
      </c>
      <c r="F122" s="29" t="n">
        <f aca="false">AVERAGE(R70:U70)</f>
        <v>378886.092415052</v>
      </c>
      <c r="G122" s="29" t="n">
        <f aca="false">AVERAGE(V70:Y70)</f>
        <v>383555.311918684</v>
      </c>
      <c r="H122" s="29" t="n">
        <f aca="false">AVERAGE(Z70:AC70)</f>
        <v>387622.655005456</v>
      </c>
      <c r="I122" s="29" t="n">
        <f aca="false">AVERAGE(AD70:AG70)</f>
        <v>388453.694836204</v>
      </c>
      <c r="J122" s="29" t="n">
        <f aca="false">AVERAGE(AH70:AK70)</f>
        <v>386950.445154117</v>
      </c>
      <c r="K122" s="29" t="n">
        <f aca="false">AVERAGE(AL70:AO70)</f>
        <v>387445.410535983</v>
      </c>
      <c r="L122" s="29" t="n">
        <f aca="false">AVERAGE(AP70:AQ70)</f>
        <v>382418.270575262</v>
      </c>
    </row>
    <row r="123" customFormat="false" ht="15" hidden="false" customHeight="true" outlineLevel="0" collapsed="false">
      <c r="A123" s="3" t="s">
        <v>434</v>
      </c>
      <c r="B123" s="7" t="n">
        <f aca="false">B88*1000/B122</f>
        <v>2.73548664188347</v>
      </c>
      <c r="C123" s="7" t="n">
        <f aca="false">C88*1000/C122</f>
        <v>2.77509550098242</v>
      </c>
      <c r="D123" s="7" t="n">
        <f aca="false">D88*1000/D122</f>
        <v>2.8962325473116</v>
      </c>
      <c r="E123" s="7" t="n">
        <f aca="false">E88*1000/E122</f>
        <v>3.1576235326859</v>
      </c>
      <c r="F123" s="7" t="n">
        <f aca="false">F88*1000/F122</f>
        <v>3.0152993811884</v>
      </c>
      <c r="G123" s="7" t="n">
        <f aca="false">G88*1000/G122</f>
        <v>2.70938758428749</v>
      </c>
      <c r="H123" s="7" t="n">
        <f aca="false">H88*1000/H122</f>
        <v>3.09752019004952</v>
      </c>
      <c r="I123" s="7" t="n">
        <f aca="false">I88*1000/I122</f>
        <v>3.24335439911634</v>
      </c>
      <c r="J123" s="7" t="n">
        <f aca="false">J88*1000/J122</f>
        <v>3.50199622967298</v>
      </c>
      <c r="K123" s="7" t="n">
        <f aca="false">K88*1000/K122</f>
        <v>3.52197229052806</v>
      </c>
      <c r="L123" s="7" t="n">
        <f aca="false">L88*1000/L122</f>
        <v>3.55576630257363</v>
      </c>
    </row>
    <row r="124" customFormat="false" ht="15" hidden="false" customHeight="true" outlineLevel="0" collapsed="false">
      <c r="A124" s="3" t="s">
        <v>435</v>
      </c>
      <c r="B124" s="7" t="n">
        <f aca="false">B102*1000/B122</f>
        <v>0.467494298645791</v>
      </c>
      <c r="C124" s="7" t="n">
        <f aca="false">C102*1000/C122</f>
        <v>0.418955960250953</v>
      </c>
      <c r="D124" s="7" t="n">
        <f aca="false">D102*1000/D122</f>
        <v>0.386882287943673</v>
      </c>
      <c r="E124" s="7" t="n">
        <f aca="false">E102*1000/E122</f>
        <v>0.361123183871856</v>
      </c>
      <c r="F124" s="7" t="n">
        <f aca="false">F102*1000/F122</f>
        <v>0.300652365659317</v>
      </c>
      <c r="G124" s="7" t="n">
        <f aca="false">G102*1000/G122</f>
        <v>0.318504257935813</v>
      </c>
      <c r="H124" s="7" t="n">
        <f aca="false">H102*1000/H122</f>
        <v>0.441560878317576</v>
      </c>
      <c r="I124" s="7" t="n">
        <f aca="false">I102*1000/I122</f>
        <v>0.55910911103981</v>
      </c>
      <c r="J124" s="7" t="n">
        <f aca="false">J102*1000/J122</f>
        <v>0.43030574608509</v>
      </c>
      <c r="K124" s="7" t="n">
        <f aca="false">K102*1000/K122</f>
        <v>0.500279509652364</v>
      </c>
      <c r="L124" s="7" t="n">
        <f aca="false">L102*1000/L122</f>
        <v>0.494568420372525</v>
      </c>
    </row>
    <row r="125" customFormat="false" ht="15" hidden="false" customHeight="true" outlineLevel="0" collapsed="false">
      <c r="A125" s="3" t="s">
        <v>436</v>
      </c>
      <c r="B125" s="7" t="n">
        <f aca="false">B101*1000/B122</f>
        <v>-0.152376798527108</v>
      </c>
      <c r="C125" s="7" t="n">
        <f aca="false">C101*1000/C122</f>
        <v>0.015093504979257</v>
      </c>
      <c r="D125" s="7" t="n">
        <f aca="false">D101*1000/D122</f>
        <v>-0.115272243933417</v>
      </c>
      <c r="E125" s="7" t="n">
        <f aca="false">E101*1000/E122</f>
        <v>-0.0966040407307365</v>
      </c>
      <c r="F125" s="7" t="n">
        <f aca="false">F101*1000/F122</f>
        <v>-0.0480962494132339</v>
      </c>
      <c r="G125" s="7" t="n">
        <f aca="false">G101*1000/G122</f>
        <v>-0.0279803190478958</v>
      </c>
      <c r="H125" s="7" t="n">
        <f aca="false">H101*1000/H122</f>
        <v>0.00538926188401073</v>
      </c>
      <c r="I125" s="7" t="n">
        <f aca="false">I101*1000/I122</f>
        <v>-0.0336076092814734</v>
      </c>
      <c r="J125" s="7" t="n">
        <f aca="false">J101*1000/J122</f>
        <v>-0.134115364512194</v>
      </c>
      <c r="K125" s="7" t="n">
        <f aca="false">K101*1000/K122</f>
        <v>-0.0511633367203329</v>
      </c>
      <c r="L125" s="7" t="n">
        <f aca="false">L101*1000/L122</f>
        <v>-0.267189116896263</v>
      </c>
    </row>
    <row r="126" customFormat="false" ht="15" hidden="false" customHeight="true" outlineLevel="0" collapsed="false">
      <c r="A126" s="3" t="s">
        <v>437</v>
      </c>
      <c r="B126" s="7" t="n">
        <f aca="false">B100*1000/B122</f>
        <v>1.39740276425447</v>
      </c>
      <c r="C126" s="7" t="n">
        <f aca="false">C100*1000/C122</f>
        <v>1.07802835739973</v>
      </c>
      <c r="D126" s="7" t="n">
        <f aca="false">D100*1000/D122</f>
        <v>1.15654004529615</v>
      </c>
      <c r="E126" s="7" t="n">
        <f aca="false">E100*1000/E122</f>
        <v>1.0869742579179</v>
      </c>
      <c r="F126" s="7" t="n">
        <f aca="false">F100*1000/F122</f>
        <v>1.03197242608651</v>
      </c>
      <c r="G126" s="7" t="n">
        <f aca="false">G100*1000/G122</f>
        <v>0.775118974399784</v>
      </c>
      <c r="H126" s="7" t="n">
        <f aca="false">H100*1000/H122</f>
        <v>0.794393712606055</v>
      </c>
      <c r="I126" s="7" t="n">
        <f aca="false">I100*1000/I122</f>
        <v>0.758754528321016</v>
      </c>
      <c r="J126" s="7" t="n">
        <f aca="false">J100*1000/J122</f>
        <v>0.789457678174608</v>
      </c>
      <c r="K126" s="7" t="n">
        <f aca="false">K100*1000/K122</f>
        <v>0.816530513453118</v>
      </c>
      <c r="L126" s="7" t="n">
        <f aca="false">L100*1000/L122</f>
        <v>0.864916834392998</v>
      </c>
    </row>
    <row r="127" customFormat="false" ht="15" hidden="false" customHeight="true" outlineLevel="0" collapsed="false">
      <c r="A127" s="3" t="s">
        <v>438</v>
      </c>
      <c r="B127" s="7" t="n">
        <f aca="false">B99*1000/B122</f>
        <v>0.162458321209415</v>
      </c>
      <c r="C127" s="7" t="n">
        <f aca="false">C99*1000/C122</f>
        <v>0.320282204741596</v>
      </c>
      <c r="D127" s="7" t="n">
        <f aca="false">D99*1000/D122</f>
        <v>0.383293422834781</v>
      </c>
      <c r="E127" s="7" t="n">
        <f aca="false">E99*1000/E122</f>
        <v>0.41820335579025</v>
      </c>
      <c r="F127" s="7" t="n">
        <f aca="false">F99*1000/F122</f>
        <v>0.316717880128853</v>
      </c>
      <c r="G127" s="7" t="n">
        <f aca="false">G99*1000/G122</f>
        <v>0.431298941402932</v>
      </c>
      <c r="H127" s="7" t="n">
        <f aca="false">H99*1000/H122</f>
        <v>0.467106340823788</v>
      </c>
      <c r="I127" s="7" t="n">
        <f aca="false">I99*1000/I122</f>
        <v>0.485277917306171</v>
      </c>
      <c r="J127" s="7" t="n">
        <f aca="false">J99*1000/J122</f>
        <v>0.628222561943766</v>
      </c>
      <c r="K127" s="7" t="n">
        <f aca="false">K99*1000/K122</f>
        <v>0.577784621813735</v>
      </c>
      <c r="L127" s="7" t="n">
        <f aca="false">L99*1000/L122</f>
        <v>0.755455537114939</v>
      </c>
    </row>
    <row r="128" customFormat="false" ht="15" hidden="false" customHeight="true" outlineLevel="0" collapsed="false">
      <c r="A128" s="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</row>
    <row r="129" customFormat="false" ht="15" hidden="false" customHeight="true" outlineLevel="0" collapsed="false">
      <c r="A129" s="12" t="s">
        <v>439</v>
      </c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</row>
    <row r="130" customFormat="false" ht="15" hidden="false" customHeight="true" outlineLevel="0" collapsed="false">
      <c r="A130" s="3" t="s">
        <v>440</v>
      </c>
      <c r="B130" s="7" t="n">
        <f aca="false">(B48+C48+D48+E48)/B122</f>
        <v>3.01791046717919</v>
      </c>
      <c r="C130" s="7" t="n">
        <f aca="false">(F48+G48+H48+I48)/C122</f>
        <v>3.37130359637976</v>
      </c>
      <c r="D130" s="7" t="n">
        <f aca="false">(J48+K48+L48+M48)/D122</f>
        <v>3.56597787755568</v>
      </c>
      <c r="E130" s="7" t="n">
        <f aca="false">(N48+O48+P48+Q48)/E122</f>
        <v>3.80304084517783</v>
      </c>
      <c r="F130" s="7" t="n">
        <f aca="false">(R48+S48+T48+U48)/F122</f>
        <v>3.34014899288957</v>
      </c>
      <c r="G130" s="7" t="n">
        <f aca="false">(V48+W48+X48+Y48)/G122</f>
        <v>3.28553395257674</v>
      </c>
      <c r="H130" s="7" t="n">
        <f aca="false">(Z48+AA48+AB48+AC48)/H122</f>
        <v>3.75302109207091</v>
      </c>
      <c r="I130" s="7" t="n">
        <f aca="false">(AD48+AE48+AF48+AG48)/I122</f>
        <v>3.94589630727112</v>
      </c>
      <c r="J130" s="7" t="n">
        <f aca="false">(AH48+AI48+AJ48+AK48)/J122</f>
        <v>4.06668869284607</v>
      </c>
      <c r="K130" s="7" t="n">
        <f aca="false">(AL48+AM48+AN48+AO48)/K122</f>
        <v>4.25547175205699</v>
      </c>
      <c r="L130" s="7" t="n">
        <f aca="false">(AP48+AQ48)*2/L122</f>
        <v>3.67345419424339</v>
      </c>
    </row>
    <row r="131" customFormat="false" ht="15" hidden="false" customHeight="true" outlineLevel="0" collapsed="false">
      <c r="A131" s="3" t="s">
        <v>441</v>
      </c>
      <c r="B131" s="7" t="n">
        <f aca="false">B130-B123</f>
        <v>0.282423825295716</v>
      </c>
      <c r="C131" s="7" t="n">
        <f aca="false">C130-C123</f>
        <v>0.596208095397335</v>
      </c>
      <c r="D131" s="7" t="n">
        <f aca="false">D130-D123</f>
        <v>0.669745330244077</v>
      </c>
      <c r="E131" s="7" t="n">
        <f aca="false">E130-E123</f>
        <v>0.645417312491929</v>
      </c>
      <c r="F131" s="7" t="n">
        <f aca="false">F130-F123</f>
        <v>0.324849611701161</v>
      </c>
      <c r="G131" s="7" t="n">
        <f aca="false">G130-G123</f>
        <v>0.576146368289249</v>
      </c>
      <c r="H131" s="7" t="n">
        <f aca="false">H130-H123</f>
        <v>0.655500902021384</v>
      </c>
      <c r="I131" s="7" t="n">
        <f aca="false">I130-I123</f>
        <v>0.702541908154776</v>
      </c>
      <c r="J131" s="7" t="n">
        <f aca="false">J130-J123</f>
        <v>0.564692463173085</v>
      </c>
      <c r="K131" s="7" t="n">
        <f aca="false">K130-K123</f>
        <v>0.733499461528934</v>
      </c>
      <c r="L131" s="7" t="n">
        <f aca="false">L130-L123</f>
        <v>0.117687891669764</v>
      </c>
    </row>
    <row r="132" customFormat="false" ht="15" hidden="false" customHeight="true" outlineLevel="0" collapsed="false">
      <c r="A132" s="10" t="s">
        <v>442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</row>
    <row r="133" customFormat="false" ht="15" hidden="false" customHeight="true" outlineLevel="0" collapsed="false">
      <c r="A133" s="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</row>
    <row r="134" customFormat="false" ht="15" hidden="false" customHeight="true" outlineLevel="0" collapsed="false">
      <c r="A134" s="12" t="s">
        <v>443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</row>
    <row r="135" customFormat="false" ht="15" hidden="false" customHeight="true" outlineLevel="0" collapsed="false">
      <c r="A135" s="3" t="s">
        <v>444</v>
      </c>
      <c r="B135" s="7" t="n">
        <f aca="false">(B76+C76+D76+E76)</f>
        <v>2.015</v>
      </c>
      <c r="C135" s="7" t="n">
        <f aca="false">(F76+G76+H76+I76)</f>
        <v>2.015</v>
      </c>
      <c r="D135" s="7" t="n">
        <f aca="false">(J76+K76+L76+M76)</f>
        <v>2.16</v>
      </c>
      <c r="E135" s="7" t="n">
        <f aca="false">(N76+O76+P76+Q76)</f>
        <v>2.27</v>
      </c>
      <c r="F135" s="7" t="n">
        <f aca="false">(R76+S76+T76+U76)</f>
        <v>2.41</v>
      </c>
      <c r="G135" s="7" t="n">
        <f aca="false">(V76+W76+X76+Y76)</f>
        <v>2.41</v>
      </c>
      <c r="H135" s="7" t="n">
        <f aca="false">(Z76+AA76+AB76+AC76)</f>
        <v>2.5</v>
      </c>
      <c r="I135" s="7" t="n">
        <f aca="false">(AD76+AE76+AF76+AG76)</f>
        <v>2.65</v>
      </c>
      <c r="J135" s="7" t="n">
        <f aca="false">(AH76+AI76+AJ76+AK76)</f>
        <v>2.7</v>
      </c>
      <c r="K135" s="7" t="n">
        <f aca="false">(AL76+AM76+AN76+AO76)</f>
        <v>2.77</v>
      </c>
      <c r="L135" s="7" t="n">
        <f aca="false">(AP76+AQ76)*2</f>
        <v>2.81</v>
      </c>
    </row>
    <row r="136" customFormat="false" ht="15" hidden="false" customHeight="true" outlineLevel="0" collapsed="false">
      <c r="A136" s="3" t="s">
        <v>445</v>
      </c>
      <c r="B136" s="29" t="n">
        <f aca="false">SUM(B77:E77)/1000</f>
        <v>4754.537</v>
      </c>
      <c r="C136" s="29" t="n">
        <f aca="false">SUM(F77:I77)/1000</f>
        <v>740.459</v>
      </c>
      <c r="D136" s="29" t="n">
        <f aca="false">SUM(J77:M77)/1000</f>
        <v>796.212</v>
      </c>
      <c r="E136" s="29" t="n">
        <f aca="false">SUM(N77:Q77)/1000</f>
        <v>842.555</v>
      </c>
      <c r="F136" s="29" t="n">
        <f aca="false">SUM(R77:U77)/1000</f>
        <v>897.326</v>
      </c>
      <c r="G136" s="29" t="n">
        <f aca="false">SUM(V77:Y77)/1000</f>
        <v>902.412</v>
      </c>
      <c r="H136" s="29" t="n">
        <f aca="false">SUM(Z77:AC77)/1000</f>
        <v>942.047</v>
      </c>
      <c r="I136" s="29" t="n">
        <f aca="false">SUM(AD77:AG77)/1000</f>
        <v>1004.904</v>
      </c>
      <c r="J136" s="29" t="n">
        <f aca="false">SUM(AH77:AK77)/1000</f>
        <v>1023.922</v>
      </c>
      <c r="K136" s="29" t="n">
        <f aca="false">SUM(AL77:AO77)/1000</f>
        <v>1051.631</v>
      </c>
      <c r="L136" s="29" t="n">
        <f aca="false">SUM(AP77:AQ77)*2/1000</f>
        <v>1053.892</v>
      </c>
    </row>
    <row r="137" customFormat="false" ht="15" hidden="false" customHeight="true" outlineLevel="0" collapsed="false">
      <c r="A137" s="3" t="s">
        <v>446</v>
      </c>
      <c r="B137" s="19" t="n">
        <f aca="false">B135/B107</f>
        <v>0.764290982239723</v>
      </c>
      <c r="C137" s="19" t="n">
        <f aca="false">C135/C107</f>
        <v>0.740210850282551</v>
      </c>
      <c r="D137" s="19" t="n">
        <f aca="false">D135/D107</f>
        <v>0.752291146571868</v>
      </c>
      <c r="E137" s="19" t="n">
        <f aca="false">E135/E107</f>
        <v>0.724941494629327</v>
      </c>
      <c r="F137" s="19" t="n">
        <f aca="false">F135/F107</f>
        <v>0.814406409880477</v>
      </c>
      <c r="G137" s="19" t="n">
        <f aca="false">G135/G107</f>
        <v>0.899871319284065</v>
      </c>
      <c r="H137" s="19" t="n">
        <f aca="false">H135/H107</f>
        <v>0.811285208496263</v>
      </c>
      <c r="I137" s="19" t="n">
        <f aca="false">I135/I107</f>
        <v>0.822405325293497</v>
      </c>
      <c r="J137" s="19" t="n">
        <f aca="false">J135/J107</f>
        <v>0.778720742912511</v>
      </c>
      <c r="K137" s="19" t="n">
        <f aca="false">K135/K107</f>
        <v>0.79289020110335</v>
      </c>
      <c r="L137" s="19" t="n">
        <f aca="false">L135/L107</f>
        <v>0.794553078048816</v>
      </c>
    </row>
    <row r="138" customFormat="false" ht="15" hidden="false" customHeight="true" outlineLevel="0" collapsed="false">
      <c r="A138" s="3" t="s">
        <v>447</v>
      </c>
      <c r="B138" s="19" t="n">
        <f aca="false">B135/B91</f>
        <v>0.031308266003729</v>
      </c>
      <c r="C138" s="19" t="n">
        <f aca="false">C135/C91</f>
        <v>0.0315979300611573</v>
      </c>
      <c r="D138" s="19" t="n">
        <f aca="false">D135/D91</f>
        <v>0.0327223148007878</v>
      </c>
      <c r="E138" s="19" t="n">
        <f aca="false">E135/E91</f>
        <v>0.0280523974295601</v>
      </c>
      <c r="F138" s="19" t="n">
        <f aca="false">F135/F91</f>
        <v>0.0406545209176788</v>
      </c>
      <c r="G138" s="19" t="n">
        <f aca="false">G135/G91</f>
        <v>0.0266298342541437</v>
      </c>
      <c r="H138" s="19" t="n">
        <f aca="false">H135/H91</f>
        <v>0.0423728813559322</v>
      </c>
      <c r="I138" s="19" t="n">
        <f aca="false">I135/I91</f>
        <v>0.0433289731850883</v>
      </c>
      <c r="J138" s="19" t="n">
        <f aca="false">J135/J91</f>
        <v>0.0376254180602007</v>
      </c>
      <c r="K138" s="19" t="n">
        <f aca="false">K135/K91</f>
        <v>0.0439403553299492</v>
      </c>
      <c r="L138" s="19" t="n">
        <f aca="false">L135/L91</f>
        <v>0.0413661121742971</v>
      </c>
    </row>
    <row r="139" customFormat="false" ht="15" hidden="false" customHeight="true" outlineLevel="0" collapsed="false">
      <c r="A139" s="14" t="s">
        <v>184</v>
      </c>
    </row>
    <row r="141" customFormat="false" ht="15" hidden="false" customHeight="true" outlineLevel="0" collapsed="false">
      <c r="A141" s="12" t="s">
        <v>448</v>
      </c>
    </row>
    <row r="142" customFormat="false" ht="15" hidden="false" customHeight="true" outlineLevel="0" collapsed="false">
      <c r="A142" s="3" t="s">
        <v>449</v>
      </c>
      <c r="B142" s="25" t="n">
        <v>1698023</v>
      </c>
      <c r="C142" s="25" t="n">
        <v>1729913</v>
      </c>
      <c r="D142" s="25" t="n">
        <v>1790532</v>
      </c>
      <c r="E142" s="25" t="n">
        <v>1887707</v>
      </c>
      <c r="F142" s="25" t="n">
        <v>1749145</v>
      </c>
      <c r="G142" s="25" t="n">
        <v>1613360</v>
      </c>
      <c r="H142" s="25" t="n">
        <v>1862903</v>
      </c>
      <c r="I142" s="25" t="n">
        <v>1947275</v>
      </c>
      <c r="J142" s="25" t="n">
        <v>2018282</v>
      </c>
      <c r="K142" s="25" t="n">
        <v>2078801</v>
      </c>
    </row>
    <row r="143" customFormat="false" ht="15" hidden="false" customHeight="true" outlineLevel="0" collapsed="false">
      <c r="A143" s="3" t="s">
        <v>450</v>
      </c>
      <c r="B143" s="26" t="n">
        <f aca="false">B84*1000-B142</f>
        <v>0</v>
      </c>
      <c r="C143" s="26" t="n">
        <f aca="false">C84*1000-C142</f>
        <v>0</v>
      </c>
      <c r="D143" s="26" t="n">
        <f aca="false">D84*1000-D142</f>
        <v>0</v>
      </c>
      <c r="E143" s="26" t="n">
        <f aca="false">E84*1000-E142</f>
        <v>0</v>
      </c>
      <c r="F143" s="26" t="n">
        <f aca="false">F84*1000-F142</f>
        <v>0</v>
      </c>
      <c r="G143" s="26" t="n">
        <f aca="false">G84*1000-G142</f>
        <v>0</v>
      </c>
      <c r="H143" s="26" t="n">
        <f aca="false">H84*1000-H142</f>
        <v>0</v>
      </c>
      <c r="I143" s="26" t="n">
        <f aca="false">I84*1000-I142</f>
        <v>0</v>
      </c>
      <c r="J143" s="26" t="n">
        <f aca="false">J84*1000-J142</f>
        <v>0</v>
      </c>
      <c r="K143" s="26" t="n">
        <f aca="false">K84*1000-K142</f>
        <v>0</v>
      </c>
    </row>
    <row r="144" customFormat="false" ht="15" hidden="false" customHeight="true" outlineLevel="0" collapsed="false">
      <c r="A144" s="3" t="s">
        <v>451</v>
      </c>
      <c r="B144" s="25" t="n">
        <v>1123530</v>
      </c>
      <c r="C144" s="25" t="n">
        <v>1204904</v>
      </c>
      <c r="D144" s="25" t="n">
        <v>1204867</v>
      </c>
      <c r="E144" s="25" t="n">
        <v>1311058</v>
      </c>
      <c r="F144" s="25" t="n">
        <v>1238145</v>
      </c>
      <c r="G144" s="25" t="n">
        <v>1150632</v>
      </c>
      <c r="H144" s="25" t="n">
        <v>1373917</v>
      </c>
      <c r="I144" s="25" t="n">
        <v>1464026</v>
      </c>
      <c r="J144" s="25" t="n">
        <v>1469710</v>
      </c>
      <c r="K144" s="25" t="n">
        <v>1538580</v>
      </c>
    </row>
    <row r="145" customFormat="false" ht="15" hidden="false" customHeight="true" outlineLevel="0" collapsed="false">
      <c r="A145" s="3" t="s">
        <v>452</v>
      </c>
      <c r="B145" s="27" t="n">
        <f aca="false">B86*1000-B144</f>
        <v>0</v>
      </c>
      <c r="C145" s="27" t="n">
        <f aca="false">C86*1000-C144</f>
        <v>0</v>
      </c>
      <c r="D145" s="27" t="n">
        <f aca="false">D86*1000-D144</f>
        <v>0</v>
      </c>
      <c r="E145" s="27" t="n">
        <f aca="false">E86*1000-E144</f>
        <v>0</v>
      </c>
      <c r="F145" s="27" t="n">
        <f aca="false">F86*1000-F144</f>
        <v>0</v>
      </c>
      <c r="G145" s="27" t="n">
        <f aca="false">G86*1000-G144</f>
        <v>0</v>
      </c>
      <c r="H145" s="27" t="n">
        <f aca="false">H86*1000-H144</f>
        <v>0</v>
      </c>
      <c r="I145" s="27" t="n">
        <f aca="false">I86*1000-I144</f>
        <v>0</v>
      </c>
      <c r="J145" s="27" t="n">
        <f aca="false">J86*1000-J144</f>
        <v>0</v>
      </c>
      <c r="K145" s="27" t="n">
        <f aca="false">K86*1000-K144</f>
        <v>0</v>
      </c>
    </row>
    <row r="146" customFormat="false" ht="15" hidden="false" customHeight="true" outlineLevel="0" collapsed="false">
      <c r="A146" s="3" t="s">
        <v>453</v>
      </c>
      <c r="B146" s="25" t="n">
        <v>1179650</v>
      </c>
      <c r="C146" s="25" t="n">
        <v>1199237</v>
      </c>
      <c r="D146" s="25" t="n">
        <v>1248710</v>
      </c>
      <c r="E146" s="25" t="n">
        <v>1348068</v>
      </c>
      <c r="F146" s="25" t="n">
        <v>1256368</v>
      </c>
      <c r="G146" s="25" t="n">
        <v>1161364</v>
      </c>
      <c r="H146" s="25" t="n">
        <v>1371828</v>
      </c>
      <c r="I146" s="25" t="n">
        <v>1477081</v>
      </c>
      <c r="J146" s="25" t="n">
        <v>1521606</v>
      </c>
      <c r="K146" s="25" t="n">
        <v>1558403</v>
      </c>
    </row>
    <row r="147" customFormat="false" ht="15" hidden="false" customHeight="true" outlineLevel="0" collapsed="false">
      <c r="A147" s="3" t="s">
        <v>454</v>
      </c>
      <c r="B147" s="27" t="n">
        <f aca="false">B87*1000-B146</f>
        <v>0</v>
      </c>
      <c r="C147" s="27" t="n">
        <f aca="false">C87*1000-C146</f>
        <v>0</v>
      </c>
      <c r="D147" s="27" t="n">
        <f aca="false">D87*1000-D146</f>
        <v>0</v>
      </c>
      <c r="E147" s="27" t="n">
        <f aca="false">E87*1000-E146</f>
        <v>0</v>
      </c>
      <c r="F147" s="27" t="n">
        <f aca="false">F87*1000-F146</f>
        <v>0</v>
      </c>
      <c r="G147" s="27" t="n">
        <f aca="false">G87*1000-G146</f>
        <v>0</v>
      </c>
      <c r="H147" s="27" t="n">
        <f aca="false">H87*1000-H146</f>
        <v>0</v>
      </c>
      <c r="I147" s="27" t="n">
        <f aca="false">I87*1000-I146</f>
        <v>0</v>
      </c>
      <c r="J147" s="27" t="n">
        <f aca="false">J87*1000-J146</f>
        <v>0</v>
      </c>
      <c r="K147" s="27" t="n">
        <f aca="false">K87*1000-K146</f>
        <v>0</v>
      </c>
    </row>
    <row r="148" customFormat="false" ht="15" hidden="false" customHeight="true" outlineLevel="0" collapsed="false">
      <c r="A148" s="3" t="s">
        <v>455</v>
      </c>
      <c r="B148" s="25" t="n">
        <v>494879</v>
      </c>
      <c r="C148" s="25" t="n">
        <v>392416</v>
      </c>
      <c r="D148" s="25" t="n">
        <v>424670</v>
      </c>
      <c r="E148" s="25" t="n">
        <v>401746</v>
      </c>
      <c r="F148" s="25" t="n">
        <v>374012</v>
      </c>
      <c r="G148" s="25" t="n">
        <v>281210</v>
      </c>
      <c r="H148" s="25" t="n">
        <v>291649</v>
      </c>
      <c r="I148" s="25" t="n">
        <v>278497</v>
      </c>
      <c r="J148" s="25" t="n">
        <v>293569</v>
      </c>
      <c r="K148" s="25" t="n">
        <v>315566</v>
      </c>
    </row>
    <row r="149" customFormat="false" ht="15" hidden="false" customHeight="true" outlineLevel="0" collapsed="false">
      <c r="A149" s="3" t="s">
        <v>456</v>
      </c>
      <c r="B149" s="27" t="n">
        <f aca="false">B89*1000-B148</f>
        <v>0</v>
      </c>
      <c r="C149" s="27" t="n">
        <f aca="false">C89*1000-C148</f>
        <v>0</v>
      </c>
      <c r="D149" s="27" t="n">
        <f aca="false">D89*1000-D148</f>
        <v>0</v>
      </c>
      <c r="E149" s="27" t="n">
        <f aca="false">E89*1000-E148</f>
        <v>0</v>
      </c>
      <c r="F149" s="27" t="n">
        <f aca="false">F89*1000-F148</f>
        <v>0</v>
      </c>
      <c r="G149" s="27" t="n">
        <f aca="false">G89*1000-G148</f>
        <v>0</v>
      </c>
      <c r="H149" s="27" t="n">
        <f aca="false">H89*1000-H148</f>
        <v>0</v>
      </c>
      <c r="I149" s="27" t="n">
        <f aca="false">I89*1000-I148</f>
        <v>0</v>
      </c>
      <c r="J149" s="27" t="n">
        <f aca="false">J89*1000-J148</f>
        <v>0</v>
      </c>
      <c r="K149" s="27" t="n">
        <f aca="false">K89*1000-K148</f>
        <v>0</v>
      </c>
    </row>
    <row r="150" customFormat="false" ht="15" hidden="false" customHeight="true" outlineLevel="0" collapsed="false">
      <c r="A150" s="3" t="s">
        <v>457</v>
      </c>
      <c r="B150" s="25" t="n">
        <v>172177</v>
      </c>
      <c r="C150" s="25" t="n">
        <v>157301</v>
      </c>
      <c r="D150" s="25" t="n">
        <v>147148</v>
      </c>
      <c r="E150" s="25" t="n">
        <v>138350</v>
      </c>
      <c r="F150" s="25" t="n">
        <v>113913</v>
      </c>
      <c r="G150" s="25" t="n">
        <v>122164</v>
      </c>
      <c r="H150" s="25" t="n">
        <v>171159</v>
      </c>
      <c r="I150" s="25" t="n">
        <v>217188</v>
      </c>
      <c r="J150" s="25" t="n">
        <v>166507</v>
      </c>
      <c r="K150" s="25" t="n">
        <v>193831</v>
      </c>
    </row>
    <row r="151" customFormat="false" ht="15" hidden="false" customHeight="true" outlineLevel="0" collapsed="false">
      <c r="A151" s="3" t="s">
        <v>458</v>
      </c>
      <c r="B151" s="26" t="n">
        <f aca="false">SUM(B44:E44)-B150</f>
        <v>0</v>
      </c>
      <c r="C151" s="26" t="n">
        <f aca="false">SUM(F44:I44)-C150</f>
        <v>0</v>
      </c>
      <c r="D151" s="27" t="n">
        <f aca="false">SUM(J44:M44)-D150</f>
        <v>0</v>
      </c>
      <c r="E151" s="27" t="n">
        <f aca="false">SUM(N44:Q44)-E150</f>
        <v>0</v>
      </c>
      <c r="F151" s="27" t="n">
        <f aca="false">SUM(R44:U44)-F150</f>
        <v>0</v>
      </c>
      <c r="G151" s="27" t="n">
        <f aca="false">SUM(V44:Y44)-G150</f>
        <v>0</v>
      </c>
      <c r="H151" s="27" t="n">
        <f aca="false">SUM(Z44:AC44)-H150</f>
        <v>0</v>
      </c>
      <c r="I151" s="27" t="n">
        <f aca="false">SUM(AD44:AG44)-I150</f>
        <v>0</v>
      </c>
      <c r="J151" s="27" t="n">
        <f aca="false">SUM(AH44:AK44)-J150</f>
        <v>0</v>
      </c>
      <c r="K151" s="27" t="n">
        <f aca="false">SUM(AL44:AO44)-K150</f>
        <v>0</v>
      </c>
    </row>
    <row r="155" customFormat="false" ht="15" hidden="false" customHeight="true" outlineLevel="0" collapsed="false">
      <c r="A155" s="3" t="s">
        <v>459</v>
      </c>
    </row>
    <row r="156" customFormat="false" ht="15" hidden="false" customHeight="true" outlineLevel="0" collapsed="false">
      <c r="A156" s="4" t="s">
        <v>60</v>
      </c>
      <c r="B156" s="4" t="s">
        <v>254</v>
      </c>
      <c r="C156" s="4" t="s">
        <v>255</v>
      </c>
      <c r="D156" s="4" t="s">
        <v>256</v>
      </c>
      <c r="E156" s="4" t="s">
        <v>257</v>
      </c>
      <c r="F156" s="4" t="s">
        <v>258</v>
      </c>
      <c r="G156" s="4" t="s">
        <v>259</v>
      </c>
      <c r="H156" s="4" t="s">
        <v>260</v>
      </c>
      <c r="I156" s="4" t="s">
        <v>261</v>
      </c>
      <c r="J156" s="4" t="s">
        <v>262</v>
      </c>
      <c r="K156" s="4" t="s">
        <v>263</v>
      </c>
      <c r="L156" s="4" t="s">
        <v>264</v>
      </c>
    </row>
    <row r="157" customFormat="false" ht="15" hidden="false" customHeight="true" outlineLevel="0" collapsed="false">
      <c r="A157" s="4" t="s">
        <v>427</v>
      </c>
      <c r="B157" s="28" t="n">
        <v>724.21</v>
      </c>
      <c r="C157" s="28" t="n">
        <v>740.776</v>
      </c>
      <c r="D157" s="28" t="n">
        <v>787.149</v>
      </c>
      <c r="E157" s="28" t="n">
        <v>812.984</v>
      </c>
      <c r="F157" s="28" t="n">
        <v>822.56</v>
      </c>
      <c r="G157" s="28" t="n">
        <v>850.637</v>
      </c>
      <c r="H157" s="28" t="n">
        <v>872.277</v>
      </c>
      <c r="I157" s="28" t="n">
        <v>926.689</v>
      </c>
      <c r="J157" s="28" t="n">
        <v>961.826</v>
      </c>
      <c r="K157" s="28" t="n">
        <v>1015.158</v>
      </c>
      <c r="L157" s="28" t="n">
        <v>1063.386</v>
      </c>
    </row>
    <row r="158" customFormat="false" ht="15" hidden="false" customHeight="true" outlineLevel="0" collapsed="false">
      <c r="A158" s="4" t="s">
        <v>460</v>
      </c>
      <c r="B158" s="28" t="n">
        <v>0</v>
      </c>
      <c r="C158" s="28" t="n">
        <v>0</v>
      </c>
      <c r="D158" s="28" t="n">
        <v>0</v>
      </c>
      <c r="E158" s="28" t="n">
        <v>0</v>
      </c>
      <c r="F158" s="28" t="n">
        <v>0</v>
      </c>
      <c r="G158" s="28" t="n">
        <v>0</v>
      </c>
      <c r="H158" s="28" t="n">
        <v>0</v>
      </c>
      <c r="I158" s="28" t="n">
        <v>0</v>
      </c>
      <c r="J158" s="28" t="n">
        <v>0</v>
      </c>
      <c r="K158" s="28" t="n">
        <v>0</v>
      </c>
      <c r="L158" s="28" t="n">
        <v>0</v>
      </c>
    </row>
    <row r="159" customFormat="false" ht="15" hidden="false" customHeight="true" outlineLevel="0" collapsed="false">
      <c r="A159" s="4" t="s">
        <v>461</v>
      </c>
      <c r="B159" s="29" t="n">
        <f aca="false">B115-B116</f>
        <v>1698.023</v>
      </c>
      <c r="C159" s="29" t="n">
        <f aca="false">C115-C116</f>
        <v>1729.913</v>
      </c>
      <c r="D159" s="29" t="n">
        <f aca="false">D115-D116</f>
        <v>1790.532</v>
      </c>
      <c r="E159" s="29" t="n">
        <f aca="false">E115-E116</f>
        <v>1887.707</v>
      </c>
      <c r="F159" s="29" t="n">
        <f aca="false">F115-F116</f>
        <v>1749.145</v>
      </c>
      <c r="G159" s="29" t="n">
        <f aca="false">G115-G116</f>
        <v>1613.36</v>
      </c>
      <c r="H159" s="29" t="n">
        <f aca="false">H115-H116</f>
        <v>1862.903</v>
      </c>
      <c r="I159" s="29" t="n">
        <f aca="false">I115-I116</f>
        <v>1947.275</v>
      </c>
      <c r="J159" s="29" t="n">
        <f aca="false">J115-J116</f>
        <v>2018.282</v>
      </c>
      <c r="K159" s="29" t="n">
        <f aca="false">K115-K116</f>
        <v>2078.801</v>
      </c>
      <c r="L159" s="29" t="n">
        <f aca="false">L115-L116</f>
        <v>2066.404</v>
      </c>
    </row>
    <row r="160" customFormat="false" ht="15" hidden="false" customHeight="true" outlineLevel="0" collapsed="false">
      <c r="A160" s="4" t="s">
        <v>462</v>
      </c>
      <c r="B160" s="29" t="n">
        <f aca="false">B84</f>
        <v>1698.023</v>
      </c>
      <c r="C160" s="29" t="n">
        <f aca="false">C84</f>
        <v>1729.913</v>
      </c>
      <c r="D160" s="29" t="n">
        <f aca="false">D84</f>
        <v>1790.532</v>
      </c>
      <c r="E160" s="29" t="n">
        <f aca="false">E84</f>
        <v>1887.707</v>
      </c>
      <c r="F160" s="29" t="n">
        <f aca="false">F84</f>
        <v>1749.145</v>
      </c>
      <c r="G160" s="29" t="n">
        <f aca="false">G84</f>
        <v>1613.36</v>
      </c>
      <c r="H160" s="29" t="n">
        <f aca="false">H84</f>
        <v>1862.903</v>
      </c>
      <c r="I160" s="29" t="n">
        <f aca="false">I84</f>
        <v>1947.275</v>
      </c>
      <c r="J160" s="29" t="n">
        <f aca="false">J84</f>
        <v>2018.282</v>
      </c>
      <c r="K160" s="29" t="n">
        <f aca="false">K84</f>
        <v>2078.801</v>
      </c>
      <c r="L160" s="29" t="n">
        <f aca="false">L84</f>
        <v>2066.404</v>
      </c>
    </row>
    <row r="161" customFormat="false" ht="15" hidden="false" customHeight="true" outlineLevel="0" collapsed="false">
      <c r="A161" s="4" t="s">
        <v>463</v>
      </c>
      <c r="B161" s="29" t="n">
        <f aca="false">B159-B160</f>
        <v>0</v>
      </c>
      <c r="C161" s="29" t="n">
        <f aca="false">C159-C160</f>
        <v>0</v>
      </c>
      <c r="D161" s="29" t="n">
        <f aca="false">D159-D160</f>
        <v>0</v>
      </c>
      <c r="E161" s="29" t="n">
        <f aca="false">E159-E160</f>
        <v>0</v>
      </c>
      <c r="F161" s="29" t="n">
        <f aca="false">F159-F160</f>
        <v>0</v>
      </c>
      <c r="G161" s="29" t="n">
        <f aca="false">G159-G160</f>
        <v>0</v>
      </c>
      <c r="H161" s="29" t="n">
        <f aca="false">H159-H160</f>
        <v>0</v>
      </c>
      <c r="I161" s="29" t="n">
        <f aca="false">I159-I160</f>
        <v>0</v>
      </c>
      <c r="J161" s="29" t="n">
        <f aca="false">J159-J160</f>
        <v>0</v>
      </c>
      <c r="K161" s="29" t="n">
        <f aca="false">K159-K160</f>
        <v>0</v>
      </c>
      <c r="L161" s="29" t="n">
        <f aca="false">L159-L160</f>
        <v>0</v>
      </c>
    </row>
    <row r="162" customFormat="false" ht="15" hidden="false" customHeight="true" outlineLevel="0" collapsed="false">
      <c r="A162" s="4" t="s">
        <v>464</v>
      </c>
      <c r="B162" s="19" t="n">
        <f aca="false">B161/B160</f>
        <v>0</v>
      </c>
      <c r="C162" s="19" t="n">
        <f aca="false">C161/C160</f>
        <v>0</v>
      </c>
      <c r="D162" s="19" t="n">
        <f aca="false">D161/D160</f>
        <v>0</v>
      </c>
      <c r="E162" s="19" t="n">
        <f aca="false">E161/E160</f>
        <v>0</v>
      </c>
      <c r="F162" s="19" t="n">
        <f aca="false">F161/F160</f>
        <v>0</v>
      </c>
      <c r="G162" s="19" t="n">
        <f aca="false">G161/G160</f>
        <v>0</v>
      </c>
      <c r="H162" s="19" t="n">
        <f aca="false">H161/H160</f>
        <v>0</v>
      </c>
      <c r="I162" s="19" t="n">
        <f aca="false">I161/I160</f>
        <v>0</v>
      </c>
      <c r="J162" s="19" t="n">
        <f aca="false">J161/J160</f>
        <v>0</v>
      </c>
      <c r="K162" s="19" t="n">
        <f aca="false">K161/K160</f>
        <v>0</v>
      </c>
      <c r="L162" s="19" t="n">
        <f aca="false">L161/L160</f>
        <v>0</v>
      </c>
    </row>
    <row r="163" customFormat="false" ht="15" hidden="false" customHeight="true" outlineLevel="0" collapsed="false">
      <c r="A163" s="10" t="s">
        <v>465</v>
      </c>
    </row>
    <row r="164" customFormat="false" ht="15" hidden="false" customHeight="true" outlineLevel="0" collapsed="false">
      <c r="A164" s="10" t="s">
        <v>466</v>
      </c>
    </row>
    <row r="165" customFormat="false" ht="15" hidden="false" customHeight="true" outlineLevel="0" collapsed="false">
      <c r="A165" s="10" t="s">
        <v>467</v>
      </c>
    </row>
    <row r="166" customFormat="false" ht="15" hidden="false" customHeight="true" outlineLevel="0" collapsed="false">
      <c r="A166" s="10" t="s">
        <v>468</v>
      </c>
    </row>
    <row r="167" customFormat="false" ht="15" hidden="false" customHeight="true" outlineLevel="0" collapsed="false">
      <c r="A167" s="10" t="s">
        <v>469</v>
      </c>
    </row>
    <row r="169" customFormat="false" ht="15" hidden="false" customHeight="true" outlineLevel="0" collapsed="false">
      <c r="A169" s="3" t="s">
        <v>470</v>
      </c>
    </row>
    <row r="170" customFormat="false" ht="15" hidden="false" customHeight="true" outlineLevel="0" collapsed="false">
      <c r="A170" s="3" t="s">
        <v>60</v>
      </c>
      <c r="B170" s="11" t="s">
        <v>254</v>
      </c>
      <c r="C170" s="11" t="s">
        <v>255</v>
      </c>
      <c r="D170" s="11" t="s">
        <v>256</v>
      </c>
      <c r="E170" s="11" t="s">
        <v>257</v>
      </c>
      <c r="F170" s="11" t="s">
        <v>258</v>
      </c>
      <c r="G170" s="11" t="s">
        <v>259</v>
      </c>
      <c r="H170" s="11" t="s">
        <v>260</v>
      </c>
      <c r="I170" s="11" t="s">
        <v>261</v>
      </c>
      <c r="J170" s="11" t="s">
        <v>262</v>
      </c>
      <c r="K170" s="11" t="s">
        <v>263</v>
      </c>
      <c r="L170" s="11" t="s">
        <v>471</v>
      </c>
    </row>
    <row r="171" customFormat="false" ht="15" hidden="false" customHeight="true" outlineLevel="0" collapsed="false">
      <c r="A171" s="3" t="s">
        <v>472</v>
      </c>
      <c r="B171" s="29" t="n">
        <f aca="false">E66/1000</f>
        <v>637.168</v>
      </c>
      <c r="C171" s="29" t="n">
        <f aca="false">I66/1000</f>
        <v>163.547</v>
      </c>
      <c r="D171" s="29" t="n">
        <f aca="false">M66/1000</f>
        <v>109.409</v>
      </c>
      <c r="E171" s="29" t="n">
        <f aca="false">Q66/1000</f>
        <v>181.63</v>
      </c>
      <c r="F171" s="29" t="n">
        <f aca="false">U66/1000</f>
        <v>411.134</v>
      </c>
      <c r="G171" s="29" t="n">
        <f aca="false">Y66/1000</f>
        <v>24.307</v>
      </c>
      <c r="H171" s="29" t="n">
        <f aca="false">AC66/1000</f>
        <v>112.94</v>
      </c>
      <c r="I171" s="29" t="n">
        <f aca="false">AG66/1000</f>
        <v>78.036</v>
      </c>
      <c r="J171" s="29" t="n">
        <f aca="false">AK66/1000</f>
        <v>261.706</v>
      </c>
      <c r="K171" s="29" t="n">
        <f aca="false">AO66/1000</f>
        <v>100.561</v>
      </c>
      <c r="L171" s="29" t="n">
        <f aca="false">AQ66/1000</f>
        <v>58.312</v>
      </c>
    </row>
    <row r="172" customFormat="false" ht="15" hidden="false" customHeight="true" outlineLevel="0" collapsed="false">
      <c r="A172" s="3" t="s">
        <v>473</v>
      </c>
      <c r="B172" s="29" t="n">
        <f aca="false">E67/1000</f>
        <v>118.816</v>
      </c>
      <c r="C172" s="29" t="n">
        <f aca="false">I67/1000</f>
        <v>98.963</v>
      </c>
      <c r="D172" s="29" t="n">
        <f aca="false">M67/1000</f>
        <v>89.909</v>
      </c>
      <c r="E172" s="29" t="n">
        <f aca="false">Q67/1000</f>
        <v>96.688</v>
      </c>
      <c r="F172" s="29" t="n">
        <f aca="false">U67/1000</f>
        <v>86.17</v>
      </c>
      <c r="G172" s="29" t="n">
        <f aca="false">Y67/1000</f>
        <v>62.998</v>
      </c>
      <c r="H172" s="29" t="n">
        <f aca="false">AC67/1000</f>
        <v>60.567</v>
      </c>
      <c r="I172" s="29" t="n">
        <f aca="false">AG67/1000</f>
        <v>114.3</v>
      </c>
      <c r="J172" s="29" t="n">
        <f aca="false">AK67/1000</f>
        <v>63.142</v>
      </c>
      <c r="K172" s="29" t="n">
        <f aca="false">AO67/1000</f>
        <v>86.341</v>
      </c>
      <c r="L172" s="29" t="n">
        <f aca="false">AQ67/1000</f>
        <v>58.318</v>
      </c>
    </row>
    <row r="173" customFormat="false" ht="15" hidden="false" customHeight="true" outlineLevel="0" collapsed="false">
      <c r="A173" s="3" t="s">
        <v>474</v>
      </c>
      <c r="B173" s="29" t="n">
        <f aca="false">B171+B172</f>
        <v>755.984</v>
      </c>
      <c r="C173" s="29" t="n">
        <f aca="false">C171+C172</f>
        <v>262.51</v>
      </c>
      <c r="D173" s="29" t="n">
        <f aca="false">D171+D172</f>
        <v>199.318</v>
      </c>
      <c r="E173" s="29" t="n">
        <f aca="false">E171+E172</f>
        <v>278.318</v>
      </c>
      <c r="F173" s="29" t="n">
        <f aca="false">F171+F172</f>
        <v>497.304</v>
      </c>
      <c r="G173" s="29" t="n">
        <f aca="false">G171+G172</f>
        <v>87.305</v>
      </c>
      <c r="H173" s="29" t="n">
        <f aca="false">H171+H172</f>
        <v>173.507</v>
      </c>
      <c r="I173" s="29" t="n">
        <f aca="false">I171+I172</f>
        <v>192.336</v>
      </c>
      <c r="J173" s="29" t="n">
        <f aca="false">J171+J172</f>
        <v>324.848</v>
      </c>
      <c r="K173" s="29" t="n">
        <f aca="false">K171+K172</f>
        <v>186.902</v>
      </c>
      <c r="L173" s="29" t="n">
        <f aca="false">L171+L172</f>
        <v>116.63</v>
      </c>
    </row>
    <row r="174" customFormat="false" ht="15" hidden="false" customHeight="true" outlineLevel="0" collapsed="false">
      <c r="A174" s="3" t="s">
        <v>475</v>
      </c>
      <c r="B174" s="26" t="n">
        <f aca="false">E54</f>
        <v>380497</v>
      </c>
      <c r="C174" s="26" t="n">
        <f aca="false">I54</f>
        <v>381786.52</v>
      </c>
      <c r="D174" s="26" t="n">
        <f aca="false">M54</f>
        <v>383309</v>
      </c>
      <c r="E174" s="26" t="n">
        <f aca="false">Q54</f>
        <v>385402.199</v>
      </c>
      <c r="F174" s="26" t="n">
        <f aca="false">U54</f>
        <v>386160</v>
      </c>
      <c r="G174" s="26" t="n">
        <f aca="false">Y54</f>
        <v>388186.222</v>
      </c>
      <c r="H174" s="26" t="n">
        <f aca="false">AC54</f>
        <v>390860</v>
      </c>
      <c r="I174" s="26" t="n">
        <f aca="false">AG54</f>
        <v>390872.723</v>
      </c>
      <c r="J174" s="26" t="n">
        <f aca="false">AK54</f>
        <v>391019</v>
      </c>
      <c r="K174" s="26" t="n">
        <f aca="false">AO54</f>
        <v>387131.536</v>
      </c>
      <c r="L174" s="26" t="n">
        <f aca="false">AQ54</f>
        <v>384150.566</v>
      </c>
    </row>
    <row r="175" customFormat="false" ht="15" hidden="false" customHeight="true" outlineLevel="0" collapsed="false">
      <c r="A175" s="3" t="s">
        <v>476</v>
      </c>
      <c r="B175" s="32" t="n">
        <f aca="false">B171*1000/B174</f>
        <v>1.67456773640791</v>
      </c>
      <c r="C175" s="32" t="n">
        <f aca="false">C171*1000/C174</f>
        <v>0.428372903265417</v>
      </c>
      <c r="D175" s="32" t="n">
        <f aca="false">D171*1000/D174</f>
        <v>0.285432901392871</v>
      </c>
      <c r="E175" s="32" t="n">
        <f aca="false">E171*1000/E174</f>
        <v>0.471273906768757</v>
      </c>
      <c r="F175" s="32" t="n">
        <f aca="false">F171*1000/F174</f>
        <v>1.06467267453905</v>
      </c>
      <c r="G175" s="32" t="n">
        <f aca="false">G171*1000/G174</f>
        <v>0.0626168540314653</v>
      </c>
      <c r="H175" s="32" t="n">
        <f aca="false">H171*1000/H174</f>
        <v>0.288952566136212</v>
      </c>
      <c r="I175" s="32" t="n">
        <f aca="false">I171*1000/I174</f>
        <v>0.199645550605484</v>
      </c>
      <c r="J175" s="32" t="n">
        <f aca="false">J171*1000/J174</f>
        <v>0.669292285029628</v>
      </c>
      <c r="K175" s="32" t="n">
        <f aca="false">K171*1000/K174</f>
        <v>0.259759256605744</v>
      </c>
      <c r="L175" s="32" t="n">
        <f aca="false">L171*1000/L174</f>
        <v>0.151794648143249</v>
      </c>
    </row>
    <row r="176" customFormat="false" ht="15" hidden="false" customHeight="true" outlineLevel="0" collapsed="false">
      <c r="A176" s="3" t="s">
        <v>477</v>
      </c>
      <c r="B176" s="32" t="n">
        <f aca="false">B172*1000/B174</f>
        <v>0.31226527410203</v>
      </c>
      <c r="C176" s="32" t="n">
        <f aca="false">C172*1000/C174</f>
        <v>0.259210304229704</v>
      </c>
      <c r="D176" s="32" t="n">
        <f aca="false">D172*1000/D174</f>
        <v>0.234560106858957</v>
      </c>
      <c r="E176" s="32" t="n">
        <f aca="false">E172*1000/E174</f>
        <v>0.25087557946186</v>
      </c>
      <c r="F176" s="32" t="n">
        <f aca="false">F172*1000/F174</f>
        <v>0.223145846281334</v>
      </c>
      <c r="G176" s="32" t="n">
        <f aca="false">G172*1000/G174</f>
        <v>0.162288088627731</v>
      </c>
      <c r="H176" s="32" t="n">
        <f aca="false">H172*1000/H174</f>
        <v>0.154958297088472</v>
      </c>
      <c r="I176" s="32" t="n">
        <f aca="false">I172*1000/I174</f>
        <v>0.292422554131515</v>
      </c>
      <c r="J176" s="32" t="n">
        <f aca="false">J172*1000/J174</f>
        <v>0.161480644163071</v>
      </c>
      <c r="K176" s="32" t="n">
        <f aca="false">K172*1000/K174</f>
        <v>0.22302755516151</v>
      </c>
      <c r="L176" s="32" t="n">
        <f aca="false">L172*1000/L174</f>
        <v>0.151810267019104</v>
      </c>
    </row>
    <row r="177" customFormat="false" ht="15" hidden="false" customHeight="true" outlineLevel="0" collapsed="false">
      <c r="A177" s="3" t="s">
        <v>478</v>
      </c>
      <c r="B177" s="32" t="n">
        <f aca="false">B175+B176</f>
        <v>1.98683301050994</v>
      </c>
      <c r="C177" s="32" t="n">
        <f aca="false">C175+C176</f>
        <v>0.687583207495121</v>
      </c>
      <c r="D177" s="32" t="n">
        <f aca="false">D175+D176</f>
        <v>0.519993008251828</v>
      </c>
      <c r="E177" s="32" t="n">
        <f aca="false">E175+E176</f>
        <v>0.722149486230617</v>
      </c>
      <c r="F177" s="32" t="n">
        <f aca="false">F175+F176</f>
        <v>1.28781852082039</v>
      </c>
      <c r="G177" s="32" t="n">
        <f aca="false">G175+G176</f>
        <v>0.224904942659196</v>
      </c>
      <c r="H177" s="32" t="n">
        <f aca="false">H175+H176</f>
        <v>0.443910863224684</v>
      </c>
      <c r="I177" s="32" t="n">
        <f aca="false">I175+I176</f>
        <v>0.492068104736999</v>
      </c>
      <c r="J177" s="32" t="n">
        <f aca="false">J175+J176</f>
        <v>0.830772929192699</v>
      </c>
      <c r="K177" s="32" t="n">
        <f aca="false">K175+K176</f>
        <v>0.482786811767254</v>
      </c>
      <c r="L177" s="32" t="n">
        <f aca="false">L175+L176</f>
        <v>0.303604915162353</v>
      </c>
    </row>
    <row r="178" customFormat="false" ht="15" hidden="false" customHeight="true" outlineLevel="0" collapsed="false">
      <c r="A178" s="3" t="s">
        <v>479</v>
      </c>
      <c r="B178" s="19" t="n">
        <f aca="false">E68/E63</f>
        <v>0.0225577140377631</v>
      </c>
      <c r="C178" s="19" t="n">
        <f aca="false">I68/I63</f>
        <v>0.00787346610115838</v>
      </c>
      <c r="D178" s="19" t="n">
        <f aca="false">M68/M63</f>
        <v>0.00583527232905017</v>
      </c>
      <c r="E178" s="19" t="n">
        <f aca="false">Q68/Q63</f>
        <v>0.00691284679527884</v>
      </c>
      <c r="F178" s="19" t="n">
        <f aca="false">U68/U63</f>
        <v>0.0160559965633147</v>
      </c>
      <c r="G178" s="19" t="n">
        <f aca="false">Y68/Y63</f>
        <v>0.00200656930675926</v>
      </c>
      <c r="H178" s="19" t="n">
        <f aca="false">AC68/AC63</f>
        <v>0.00568432926736178</v>
      </c>
      <c r="I178" s="19" t="n">
        <f aca="false">AG68/AG63</f>
        <v>0.00613834920369503</v>
      </c>
      <c r="J178" s="19" t="n">
        <f aca="false">AK68/AK63</f>
        <v>0.00897409249158173</v>
      </c>
      <c r="K178" s="19" t="n">
        <f aca="false">AO68/AO63</f>
        <v>0.00573372890315428</v>
      </c>
      <c r="L178" s="19" t="n">
        <f aca="false">AQ68/AQ63</f>
        <v>0.00339295445938725</v>
      </c>
    </row>
    <row r="179" customFormat="false" ht="15" hidden="false" customHeight="true" outlineLevel="0" collapsed="false">
      <c r="A179" s="3" t="s">
        <v>165</v>
      </c>
      <c r="B179" s="32" t="n">
        <f aca="false">E56/E54</f>
        <v>64.36</v>
      </c>
      <c r="C179" s="32" t="n">
        <f aca="false">I56/I54</f>
        <v>63.77</v>
      </c>
      <c r="D179" s="32" t="n">
        <f aca="false">M56/M54</f>
        <v>66.01</v>
      </c>
      <c r="E179" s="32" t="n">
        <f aca="false">Q56/Q54</f>
        <v>80.92</v>
      </c>
      <c r="F179" s="32" t="n">
        <f aca="false">U56/U54</f>
        <v>59.28</v>
      </c>
      <c r="G179" s="32" t="n">
        <f aca="false">Y56/Y54</f>
        <v>90.5</v>
      </c>
      <c r="H179" s="32" t="n">
        <f aca="false">AC56/AC54</f>
        <v>59</v>
      </c>
      <c r="I179" s="32" t="n">
        <f aca="false">AG56/AG54</f>
        <v>61.16</v>
      </c>
      <c r="J179" s="32" t="n">
        <f aca="false">AK56/AK54</f>
        <v>71.76</v>
      </c>
      <c r="K179" s="32" t="n">
        <f aca="false">AO56/AO54</f>
        <v>63.04</v>
      </c>
      <c r="L179" s="32" t="n">
        <f aca="false">AQ56/AQ54</f>
        <v>67.93</v>
      </c>
    </row>
    <row r="180" customFormat="false" ht="15" hidden="false" customHeight="true" outlineLevel="0" collapsed="false">
      <c r="A180" s="3" t="s">
        <v>167</v>
      </c>
      <c r="B180" s="32" t="n">
        <f aca="false">E63/E54</f>
        <v>88.0777638719885</v>
      </c>
      <c r="C180" s="32" t="n">
        <f aca="false">I63/I54</f>
        <v>87.3291633774812</v>
      </c>
      <c r="D180" s="32" t="n">
        <f aca="false">M63/M54</f>
        <v>89.1120377815288</v>
      </c>
      <c r="E180" s="32" t="n">
        <f aca="false">Q63/Q54</f>
        <v>104.464847495798</v>
      </c>
      <c r="F180" s="32" t="n">
        <f aca="false">U63/U54</f>
        <v>80.2079469649886</v>
      </c>
      <c r="G180" s="32" t="n">
        <f aca="false">Y63/Y54</f>
        <v>112.084313211405</v>
      </c>
      <c r="H180" s="32" t="n">
        <f aca="false">AC63/AC54</f>
        <v>78.0937982909482</v>
      </c>
      <c r="I180" s="32" t="n">
        <f aca="false">AG63/AG54</f>
        <v>80.1629376902824</v>
      </c>
      <c r="J180" s="32" t="n">
        <f aca="false">AK63/AK54</f>
        <v>92.5745895723737</v>
      </c>
      <c r="K180" s="32" t="n">
        <f aca="false">AO63/AO54</f>
        <v>84.2011926133551</v>
      </c>
      <c r="L180" s="32" t="n">
        <f aca="false">AQ63/AQ54</f>
        <v>89.4809873802971</v>
      </c>
    </row>
    <row r="181" customFormat="false" ht="15" hidden="false" customHeight="true" outlineLevel="0" collapsed="false">
      <c r="A181" s="10" t="s">
        <v>480</v>
      </c>
    </row>
    <row r="182" customFormat="false" ht="15" hidden="false" customHeight="true" outlineLevel="0" collapsed="false">
      <c r="A182" s="10" t="s">
        <v>481</v>
      </c>
    </row>
    <row r="183" customFormat="false" ht="15" hidden="false" customHeight="true" outlineLevel="0" collapsed="false">
      <c r="A183" s="10" t="s">
        <v>482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2026-08-17T17:42:46Z</dcterms:created>
  <dc:creator>openpyxl</dc:creator>
  <dc:description/>
  <dc:language>en-US</dc:language>
  <cp:lastModifiedBy/>
  <dcterms:modified xsi:type="dcterms:W3CDTF">2026-08-30T21:10:12Z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