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charts/chart28.xml" ContentType="application/vnd.openxmlformats-officedocument.drawingml.chart+xml"/>
  <Override PartName="/xl/charts/chart27.xml" ContentType="application/vnd.openxmlformats-officedocument.drawingml.chart+xml"/>
  <Override PartName="/xl/charts/chart26.xml" ContentType="application/vnd.openxmlformats-officedocument.drawingml.chart+xml"/>
  <Override PartName="/xl/charts/chart25.xml" ContentType="application/vnd.openxmlformats-officedocument.drawingml.chart+xml"/>
  <Override PartName="/xl/charts/chart24.xml" ContentType="application/vnd.openxmlformats-officedocument.drawingml.chart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chart21.xml" ContentType="application/vnd.openxmlformats-officedocument.drawingml.chart+xml"/>
  <Override PartName="/xl/charts/chart19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xl/charts/chart13.xml" ContentType="application/vnd.openxmlformats-officedocument.drawingml.chart+xml"/>
  <Override PartName="/xl/charts/chart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10.xml" ContentType="application/vnd.openxmlformats-officedocument.drawingml.chart+xml"/>
  <Override PartName="/xl/charts/chart34.xml" ContentType="application/vnd.openxmlformats-officedocument.drawingml.chart+xml"/>
  <Override PartName="/xl/charts/chart39.xml" ContentType="application/vnd.openxmlformats-officedocument.drawingml.chart+xml"/>
  <Override PartName="/xl/charts/chart5.xml" ContentType="application/vnd.openxmlformats-officedocument.drawingml.chart+xml"/>
  <Override PartName="/xl/charts/chart38.xml" ContentType="application/vnd.openxmlformats-officedocument.drawingml.chart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.xml" ContentType="application/vnd.openxmlformats-officedocument.drawingml.chart+xml"/>
  <Override PartName="/xl/charts/chart1.xml" ContentType="application/vnd.openxmlformats-officedocument.drawingml.chart+xml"/>
  <Override PartName="/xl/charts/chart35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20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rces" sheetId="1" state="visible" r:id="rId3"/>
    <sheet name="Per Share" sheetId="2" state="visible" r:id="rId4"/>
    <sheet name="Whole Numbers" sheetId="3" state="visible" r:id="rId5"/>
    <sheet name="Quarterly" sheetId="4" state="visible" r:id="rId6"/>
    <sheet name="Quarterly Stabilized" sheetId="5" state="visible" r:id="rId7"/>
    <sheet name="CHARTS" sheetId="6" state="visible" r:id="rId8"/>
    <sheet name="CHARTS STAB" sheetId="7" state="visible" r:id="rId9"/>
    <sheet name="Quarterly Data" sheetId="8" state="visible" r:id="rId10"/>
    <sheet name="AVB Input" sheetId="9" state="visible" r:id="rId11"/>
    <sheet name="EQR Input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<sst xmlns="http://schemas.openxmlformats.org/spreadsheetml/2006/main" count="1187" uniqueCount="630">
  <si>
    <t xml:space="preserve">VMRK Pro Forma Combined Analysis (AVB + EQR):  Master Source List</t>
  </si>
  <si>
    <t xml:space="preserve">Tab</t>
  </si>
  <si>
    <t xml:space="preserve">Series / Metric</t>
  </si>
  <si>
    <t xml:space="preserve">Source Organization</t>
  </si>
  <si>
    <t xml:space="preserve">Source Type</t>
  </si>
  <si>
    <t xml:space="preserve">Source Location</t>
  </si>
  <si>
    <t xml:space="preserve">Update Cadence</t>
  </si>
  <si>
    <t xml:space="preserve">Last Verified</t>
  </si>
  <si>
    <t xml:space="preserve">AVB Input</t>
  </si>
  <si>
    <t xml:space="preserve">Value copy of the AVB Quarterly Data grid (all 42 quarters and annual blocks)</t>
  </si>
  <si>
    <t xml:space="preserve">AvalonBay Communities via CRE42 workbook</t>
  </si>
  <si>
    <t xml:space="preserve">Primary (company filings, compiled)</t>
  </si>
  <si>
    <t xml:space="preserve">Data Link Files/AVB-individual-metrics.xlsx (canonical; every input cited on its Sources tab; citations in avb-extraction-citations.zip)</t>
  </si>
  <si>
    <t xml:space="preserve">Frozen pre-close</t>
  </si>
  <si>
    <t xml:space="preserve">2026-08-31</t>
  </si>
  <si>
    <t xml:space="preserve">EQR Input</t>
  </si>
  <si>
    <t xml:space="preserve">Value copy of the EQR Quarterly Data grid (all 42 quarters and annual blocks)</t>
  </si>
  <si>
    <t xml:space="preserve">Equity Residential via CRE42 workbook</t>
  </si>
  <si>
    <t xml:space="preserve">Data Link Files/EQR-individual-metrics.xlsx (canonical; every input cited on its Sources tab; citations in eqr-extraction-citations.zip)</t>
  </si>
  <si>
    <t xml:space="preserve">Quarterly Data</t>
  </si>
  <si>
    <t xml:space="preserve">Exchange ratio 2.793 (fixed; each AVB share converts into 2.793 EQR Common Shares; no price adjustment)</t>
  </si>
  <si>
    <t xml:space="preserve">Equity Residential</t>
  </si>
  <si>
    <t xml:space="preserve">Primary (company filings)</t>
  </si>
  <si>
    <t xml:space="preserve">REIT FILES/EQR/EQR-10Q-Q2-2026.pdf, merger note and risk factors</t>
  </si>
  <si>
    <t xml:space="preserve">Fixed</t>
  </si>
  <si>
    <t xml:space="preserve">Combined company name Vmark / ticker VMRK</t>
  </si>
  <si>
    <t xml:space="preserve">Chip direction 2026-08-31</t>
  </si>
  <si>
    <t xml:space="preserve">Direction</t>
  </si>
  <si>
    <t xml:space="preserve">Not yet in the Q2 2026 filings; update citation when VMRK begins reporting (Q3 2026)</t>
  </si>
  <si>
    <t xml:space="preserve">At close</t>
  </si>
  <si>
    <t xml:space="preserve">All other tabs</t>
  </si>
  <si>
    <t xml:space="preserve">All cells derive from Quarterly Data, which derives from the two input tabs</t>
  </si>
  <si>
    <t xml:space="preserve">CRE42</t>
  </si>
  <si>
    <t xml:space="preserve">Internal</t>
  </si>
  <si>
    <t xml:space="preserve">Formulas; no independent inputs</t>
  </si>
  <si>
    <t xml:space="preserve">-</t>
  </si>
  <si>
    <t xml:space="preserve">Decisions</t>
  </si>
  <si>
    <t xml:space="preserve">SCOPE per Chip 2026-08-31: backward-looking pro forma combination of AVB and EQR into VMRK, Q1 2016 - Q2 2026, as a third page/workbook beside the two standalone records; VMRK actual reporting takes over from Q3 2026 (expected first combined quarter), at which point the standalone pages are replaced.</t>
  </si>
  <si>
    <t xml:space="preserve">TOTALS: every whole-dollar row is the simple sum of the two companies' own-vintage figures. No eliminations (separate companies throughout the pro forma period).</t>
  </si>
  <si>
    <t xml:space="preserve">PER SHARE per Chip 2026-08-31: as-if-converted at the FIXED 2.793 exchange ratio applied to all periods back to Q1 2016. VMRK shares = EQR shares and units + 2.793 x AVB shares and units, using each quarter's actual counts (weighted average diluted for flows; period end for capitalization). Per-share figures are in VMRK (= EQR) share units, continuous with post-close reporting.</t>
  </si>
  <si>
    <t xml:space="preserve">SYNTHETIC PRICE: combined actual market caps / as-if-converted shares + units. Equals a value-weighted blend of the two stocks; lands on both companies' actual prices at the announcement ratio (Q2 2026: 67.74 vs EQR 67.93 and AVB/2.793 = 67.56).</t>
  </si>
  <si>
    <t xml:space="preserve">CORE FFO ANALOG: AVB Core FFO + EQR Normalized FFO, summed and labeled as such; the two normalization sets are similar but not identical, flagged.</t>
  </si>
  <si>
    <t xml:space="preserve">RECURRING CAPEX / AFFO per Chip 2026-08-31: sum of each company's own recurring measure (AVB Asset Preservation basis incl. its flagged 2016-17 proxy; EQR BI + Replacements / published Recurring incl. its flagged 2016/H1-2017 renovation treatment). AFFO = combined Core/Normalized FFO less combined recurring capex. Definitions converge only when VMRK publishes its own disclosure: documented series break at that point.</t>
  </si>
  <si>
    <t xml:space="preserve">INTEREST: AVB GAAP interest + EQR incurred net + amortization of deferred financing costs (both sides on a total-interest basis).</t>
  </si>
  <si>
    <t xml:space="preserve">EBITDAre: sum of published EBITDAre 2018+ (exact); 2016-2017 sum of the two flagged derivations. EBITDA itself is not carried combined.</t>
  </si>
  <si>
    <t xml:space="preserve">TEV includes EQR's Series K preferred at liquidation value; AVB has none. No combined published market cap or TEV exists to tie to (AVB publishes none); the EQR side ties in its own workbook.</t>
  </si>
  <si>
    <t xml:space="preserve">STABILIZED BASIS: combined development balance-sheet lines (AVB CIP incl. land + EQR projects under development) plus the two land banks, deducted from combined capitalization; share equivalents at the synthetic price. Mixed line semantics flagged; unconsolidated JV development excluded per both source workbooks.</t>
  </si>
  <si>
    <t xml:space="preserve">DIVIDENDS: combined declared dollars; regular per-share = (total less EQR 2016 specials) / as-if-converted period-end shares + units. Specials ($8.00 Q1 + $3.00 Q3 2016 per EQR share, approx $4.0B combined basis) carried on row 80, approximated at EQR period-end shares, flagged.</t>
  </si>
  <si>
    <t xml:space="preserve">MARGIN: combined revenue and operating expenses are on MIXED bases (AVB income-statement, EQR published-reconciliation); the combined numerator-to-published-NOI gap equals the AVB gap. AVB's FY2023 presentation break is inherited.</t>
  </si>
  <si>
    <t xml:space="preserve">SEAM AT CLOSE: everything here is pro forma. From VMRK's first reported quarter, actual combined figures and actual share counts take over; expect one-time merger costs at close and purchase-accounting step-up (immaterial to this metric set, which sits above real estate depreciation). The as-if share count should land within rounding of the actual count at close.</t>
  </si>
  <si>
    <t xml:space="preserve">Charts cloned at XML level from the EQR workbook set (itself cloned from AVB), caches refreshed with VMRK values.</t>
  </si>
  <si>
    <t xml:space="preserve">Legend</t>
  </si>
  <si>
    <t xml:space="preserve">Blue text: input (here: the exchange ratio and the value copies on the input tabs). Black: formulas. $000s unless the row says $M; shares/units 000s; prices $.</t>
  </si>
  <si>
    <t xml:space="preserve">VMRK: Per-Share Figures ($, as-if-converted at 2.793) - FY2025 and Q2 2026, pro forma combined</t>
  </si>
  <si>
    <t xml:space="preserve">Metric</t>
  </si>
  <si>
    <t xml:space="preserve">FY2025</t>
  </si>
  <si>
    <t xml:space="preserve">Q2 2026</t>
  </si>
  <si>
    <t xml:space="preserve">Weighted average diluted shares and units, as-if-converted (000s)</t>
  </si>
  <si>
    <t xml:space="preserve">NOI per share</t>
  </si>
  <si>
    <t xml:space="preserve">EBITDAre (published) per share</t>
  </si>
  <si>
    <t xml:space="preserve">FFO available to common per share</t>
  </si>
  <si>
    <t xml:space="preserve">Core FFO (AVB) + Normalized FFO (EQR) per share</t>
  </si>
  <si>
    <t xml:space="preserve">Recurring capex (combined, each company's own measure) per share</t>
  </si>
  <si>
    <t xml:space="preserve">AFFO (Core/Normalized FFO less recurring capex) per share</t>
  </si>
  <si>
    <t xml:space="preserve">Interest expense (combined basis) per share</t>
  </si>
  <si>
    <t xml:space="preserve">CFO (discrete summed) per share</t>
  </si>
  <si>
    <t xml:space="preserve">Dividends declared, total per share (incl. EQR 2016 specials)</t>
  </si>
  <si>
    <t xml:space="preserve">VMRK: Whole-Company Figures ($000s, pro forma combined) - FY2025 (twelve months) and Q2 2026 (three months)</t>
  </si>
  <si>
    <t xml:space="preserve">NOI</t>
  </si>
  <si>
    <t xml:space="preserve">EBITDAre (published)</t>
  </si>
  <si>
    <t xml:space="preserve">FFO available to common, combined</t>
  </si>
  <si>
    <t xml:space="preserve">Core FFO (AVB) + Normalized FFO (EQR), combined</t>
  </si>
  <si>
    <t xml:space="preserve">Recurring capex, combined (each company's own measure)</t>
  </si>
  <si>
    <t xml:space="preserve">AFFO (Core/Normalized FFO less recurring capex)</t>
  </si>
  <si>
    <t xml:space="preserve">Interest expense (combined basis)</t>
  </si>
  <si>
    <t xml:space="preserve">CFO (discrete summed)</t>
  </si>
  <si>
    <t xml:space="preserve">Dividends declared, total common, combined</t>
  </si>
  <si>
    <t xml:space="preserve">Total debt, carrying (12/31/2025 | 6/30/2026)</t>
  </si>
  <si>
    <t xml:space="preserve">Equity market cap (12/31/2025 | 6/30/2026)</t>
  </si>
  <si>
    <t xml:space="preserve">TEV (12/31/2025 | 6/30/2026)</t>
  </si>
  <si>
    <t xml:space="preserve">Dev &amp; land value (12/31/2025 | 6/30/2026)</t>
  </si>
  <si>
    <t xml:space="preserve">Stabilized market cap (12/31/2025 | 6/30/2026)</t>
  </si>
  <si>
    <t xml:space="preserve">Stabilized TEV (12/31/2025 | 6/30/2026)</t>
  </si>
  <si>
    <t xml:space="preserve">Shares + units EOP (000s) (12/31/2025 | 6/30/2026)</t>
  </si>
  <si>
    <t xml:space="preserve">Weighted avg diluted shares (000s, Q4/Q2) (12/31/2025 | 6/30/2026)</t>
  </si>
  <si>
    <t xml:space="preserve">Price per share EOY/EOQ ($) (12/31/2025 | 6/30/2026)</t>
  </si>
  <si>
    <t xml:space="preserve">VMRK: Quarterly Results Per Share, Q1 2016 - Q2 2026 (pro forma combined)</t>
  </si>
  <si>
    <t xml:space="preserve">Per share, $, on as-if-converted VMRK (= EQR) share units at the fixed 2.793 exchange ratio. Discrete quarters, not annualized, except the italic ratio rows: quarter x4 over the quarter-end denominator.</t>
  </si>
  <si>
    <t xml:space="preserve">Q1 16</t>
  </si>
  <si>
    <t xml:space="preserve">Q2 16</t>
  </si>
  <si>
    <t xml:space="preserve">Q3 16</t>
  </si>
  <si>
    <t xml:space="preserve">Q4 16</t>
  </si>
  <si>
    <t xml:space="preserve">Q1 17</t>
  </si>
  <si>
    <t xml:space="preserve">Q2 17</t>
  </si>
  <si>
    <t xml:space="preserve">Q3 17</t>
  </si>
  <si>
    <t xml:space="preserve">Q4 17</t>
  </si>
  <si>
    <t xml:space="preserve">Q1 18</t>
  </si>
  <si>
    <t xml:space="preserve">Q2 18</t>
  </si>
  <si>
    <t xml:space="preserve">Q3 18</t>
  </si>
  <si>
    <t xml:space="preserve">Q4 18</t>
  </si>
  <si>
    <t xml:space="preserve">Q1 19</t>
  </si>
  <si>
    <t xml:space="preserve">Q2 19</t>
  </si>
  <si>
    <t xml:space="preserve">Q3 19</t>
  </si>
  <si>
    <t xml:space="preserve">Q4 19</t>
  </si>
  <si>
    <t xml:space="preserve">Q1 20</t>
  </si>
  <si>
    <t xml:space="preserve">Q2 20</t>
  </si>
  <si>
    <t xml:space="preserve">Q3 20</t>
  </si>
  <si>
    <t xml:space="preserve">Q4 20</t>
  </si>
  <si>
    <t xml:space="preserve">Q1 21</t>
  </si>
  <si>
    <t xml:space="preserve">Q2 21</t>
  </si>
  <si>
    <t xml:space="preserve">Q3 21</t>
  </si>
  <si>
    <t xml:space="preserve">Q4 21</t>
  </si>
  <si>
    <t xml:space="preserve">Q1 22</t>
  </si>
  <si>
    <t xml:space="preserve">Q2 22</t>
  </si>
  <si>
    <t xml:space="preserve">Q3 22</t>
  </si>
  <si>
    <t xml:space="preserve">Q4 22</t>
  </si>
  <si>
    <t xml:space="preserve">Q1 23</t>
  </si>
  <si>
    <t xml:space="preserve">Q2 23</t>
  </si>
  <si>
    <t xml:space="preserve">Q3 23</t>
  </si>
  <si>
    <t xml:space="preserve">Q4 23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</si>
  <si>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</si>
  <si>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</si>
  <si>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</si>
  <si>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</si>
  <si>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</si>
  <si>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</si>
  <si>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</si>
  <si>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</si>
  <si>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</si>
  <si>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</si>
  <si>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Capitalization at quarter end (synthetic VMRK price = combined market cap / as-if-converted shares; every price denominator uses quarter-end values)</t>
  </si>
  <si>
    <t xml:space="preserve">Synthetic VMRK price per share ($)</t>
  </si>
  <si>
    <t xml:space="preserve">Equity market cap ($M)</t>
  </si>
  <si>
    <t xml:space="preserve">Equity market cap per share ($)</t>
  </si>
  <si>
    <t xml:space="preserve">TEV ($M)</t>
  </si>
  <si>
    <t xml:space="preserve">TEV per share ($)</t>
  </si>
  <si>
    <t xml:space="preserve">NOI: net income to NOI (own-vintage discrete quarter)</t>
  </si>
  <si>
    <t xml:space="preserve">Net income (combined)</t>
  </si>
  <si>
    <t xml:space="preserve">Add: property management / indirect (as each company publishes)</t>
  </si>
  <si>
    <t xml:space="preserve">Add: general and administrative</t>
  </si>
  <si>
    <t xml:space="preserve">Add: depreciation</t>
  </si>
  <si>
    <t xml:space="preserve">Add: interest expense (combined basis)</t>
  </si>
  <si>
    <t xml:space="preserve">Add/Less: other reconciliation items, net (balance of the two published walks)</t>
  </si>
  <si>
    <t xml:space="preserve">NOI (combined; ties to published, Quarterly Data row 24)</t>
  </si>
  <si>
    <t xml:space="preserve">Implied cap rate (NOI per share x4 / TEV per share)</t>
  </si>
  <si>
    <t xml:space="preserve">Per-share yield calculation; may differ slightly from the whole-dollar equivalent because flow metrics use weighted average diluted shares while capitalization uses period-end share counts.</t>
  </si>
  <si>
    <t xml:space="preserve">FFO, Normalized FFO, AFFO</t>
  </si>
  <si>
    <t xml:space="preserve">Net income available to common (combined)</t>
  </si>
  <si>
    <t xml:space="preserve">Both companies publish FFO and their Core/Normalized FFO directly; the combined rows sum them. Full walks on the input tabs.</t>
  </si>
  <si>
    <t xml:space="preserve">FFO (as published)</t>
  </si>
  <si>
    <t xml:space="preserve">FFO per share x4 / market cap per share</t>
  </si>
  <si>
    <t xml:space="preserve">Add/Less: non-core / normalization adjustments, net (sign varies)</t>
  </si>
  <si>
    <t xml:space="preserve">Core/Normalized FFO per share x4 / market cap per share</t>
  </si>
  <si>
    <t xml:space="preserve">AVB recurring capex (Asset Preservation basis), per share</t>
  </si>
  <si>
    <t xml:space="preserve">EQR recurring capex (BI + Replacements / published Recurring), per share</t>
  </si>
  <si>
    <t xml:space="preserve">Combined AFFO sums the two company-defined recurring capex measures (Chip 2026-08-31); definitions converge only when VMRK publishes its own.</t>
  </si>
  <si>
    <t xml:space="preserve">Recurring capex, combined (per share)</t>
  </si>
  <si>
    <t xml:space="preserve">AFFO (Core/Normalized FFO less combined recurring capex; CRE42 construct)</t>
  </si>
  <si>
    <t xml:space="preserve">Levered cash-on-cash (AFFO per share x4 / market cap per share)</t>
  </si>
  <si>
    <t xml:space="preserve">Cash flow from operations</t>
  </si>
  <si>
    <t xml:space="preserve">AFFO (from above)</t>
  </si>
  <si>
    <t xml:space="preserve">Add back: recurring capex (investing, not operating, cash flow)</t>
  </si>
  <si>
    <t xml:space="preserve">Core/Normalized FFO (memo)</t>
  </si>
  <si>
    <t xml:space="preserve">FFO (memo)</t>
  </si>
  <si>
    <t xml:space="preserve">CFO is the sum of the two companies' as-reported operating cash flows; no combined bridge is constructed.</t>
  </si>
  <si>
    <t xml:space="preserve">CFO as reported (YTD)</t>
  </si>
  <si>
    <t xml:space="preserve">CFO as reported for the quarter (YTD differenced)</t>
  </si>
  <si>
    <t xml:space="preserve">CFO per share x4 / market cap per share</t>
  </si>
  <si>
    <t xml:space="preserve">EBITDA and EBITDAre</t>
  </si>
  <si>
    <t xml:space="preserve">2018+: sum of published EBITDAre (exact). 2016-2017: sum of the two flagged derivations. EBITDA itself is not carried on a combined basis.</t>
  </si>
  <si>
    <t xml:space="preserve">EBITDAre (series)</t>
  </si>
  <si>
    <t xml:space="preserve">EBITDAre per share x4 / TEV per share</t>
  </si>
  <si>
    <t xml:space="preserve">Capitalization at period end</t>
  </si>
  <si>
    <t xml:space="preserve">Debt per share (carrying)</t>
  </si>
  <si>
    <t xml:space="preserve">Dividends (declared basis, combined)</t>
  </si>
  <si>
    <t xml:space="preserve">Regular dividends declared per as-if-converted share</t>
  </si>
  <si>
    <t xml:space="preserve">Dividend yield (regular declared x4 / synthetic price)</t>
  </si>
  <si>
    <t xml:space="preserve">VMRK: Quarterly Results Per Stabilized Share, Q1 2016 - Q2 2026 (pro forma combined)</t>
  </si>
  <si>
    <t xml:space="preserve">Per share, $, on as-if-converted VMRK (= EQR) share units at the fixed 2.793 exchange ratio. Discrete quarters, not annualized, except the italic ratio rows: quarter x4 over the quarter-end denominator. Stabilized denominators deduct dev/land share equivalents.</t>
  </si>
  <si>
    <t xml:space="preserve">Stabilized Equity market cap ($M)</t>
  </si>
  <si>
    <t xml:space="preserve">Stabilized Equity market cap per stabilized share ($)</t>
  </si>
  <si>
    <t xml:space="preserve">Stabilized TEV ($M)</t>
  </si>
  <si>
    <t xml:space="preserve">Stabilized TEV per stabilized share ($)</t>
  </si>
  <si>
    <t xml:space="preserve">Implied cap rate (NOI per share x4 / stabilized TEV per share)</t>
  </si>
  <si>
    <t xml:space="preserve">FFO per share x4 / stabilized market cap per share</t>
  </si>
  <si>
    <t xml:space="preserve">Core/Normalized FFO per share x4 / stabilized market cap per share</t>
  </si>
  <si>
    <t xml:space="preserve">Levered cash-on-cash (AFFO per share x4 / stabilized market cap per share)</t>
  </si>
  <si>
    <t xml:space="preserve">CFO per share x4 / stabilized market cap per share</t>
  </si>
  <si>
    <t xml:space="preserve">EBITDAre per share x4 / stabilized TEV per share</t>
  </si>
  <si>
    <t xml:space="preserve">Debt per stabilized share (carrying)</t>
  </si>
  <si>
    <t xml:space="preserve">Dividends declared per stabilized share (total incl. EQR 2016 specials)</t>
  </si>
  <si>
    <t xml:space="preserve">Dividends declared per share (as declared, memo)</t>
  </si>
  <si>
    <t xml:space="preserve">Dividend yield (declared per share x4 / quarter-end close)</t>
  </si>
  <si>
    <t xml:space="preserve">VMRK: Quarterly Charts, As Reported (pro forma combined)</t>
  </si>
  <si>
    <t xml:space="preserve">As-reported denominators: weighted average diluted shares; market cap and TEV from price x shares+units.</t>
  </si>
  <si>
    <t xml:space="preserve">CAGR summary, Q1 2016 to Q2 2026</t>
  </si>
  <si>
    <t xml:space="preserve">Trailing yields (as reported; quarterly figures annualized x4)</t>
  </si>
  <si>
    <t xml:space="preserve">Years:</t>
  </si>
  <si>
    <t xml:space="preserve">Whole company</t>
  </si>
  <si>
    <t xml:space="preserve">Per share</t>
  </si>
  <si>
    <t xml:space="preserve">TTM</t>
  </si>
  <si>
    <t xml:space="preserve">AFFO</t>
  </si>
  <si>
    <t xml:space="preserve">AFFO / MKT CAP</t>
  </si>
  <si>
    <t xml:space="preserve">EBITDAre</t>
  </si>
  <si>
    <t xml:space="preserve">FFO / MKT CAP</t>
  </si>
  <si>
    <t xml:space="preserve">Core/Norm. FFO</t>
  </si>
  <si>
    <t xml:space="preserve">EBITDAre / TEV</t>
  </si>
  <si>
    <t xml:space="preserve">FFO</t>
  </si>
  <si>
    <t xml:space="preserve">NOI / TEV</t>
  </si>
  <si>
    <t xml:space="preserve">Trailing yields above are computed on whole dollars (Quarterly Data); per-share yields on the Quarterly tabs may differ slightly (share-count basis).</t>
  </si>
  <si>
    <t xml:space="preserve">Single-quarter endpoints, seasonally unadjusted. Pro forma combined at the fixed 2.793 ratio. 2016-2017 EBITDAre is derived. 2026 includes merger costs in FFO/EBITDAre (excluded from Core/Normalized measures).</t>
  </si>
  <si>
    <t xml:space="preserve">Annual per share, 2016-2026 (2026 = first half annualized x2)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</si>
  <si>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</si>
  <si>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</si>
  <si>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</si>
  <si>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</si>
  <si>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</si>
  <si>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</si>
  <si>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</si>
  <si>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</si>
  <si>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</si>
  <si>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</si>
  <si>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 ann.</t>
  </si>
  <si>
    <t xml:space="preserve">CFO</t>
  </si>
  <si>
    <t xml:space="preserve">Year-over-year growth, per share</t>
  </si>
  <si>
    <t xml:space="preserve">Reading the bridge, top down (FY2025 pro forma combined, own-vintage quarter sums):</t>
  </si>
  <si>
    <t xml:space="preserve">NOI to EBITDAre (-$349.7M / -$0.46 per stab. share): property management, G&amp;A and corporate, both companies.</t>
  </si>
  <si>
    <t xml:space="preserve">EBITDAre to FFO (-$607.0M / -$0.79): the cost of leverage and other items; combined interest expense was $574.7M.</t>
  </si>
  <si>
    <t xml:space="preserve">FFO to Core/Normalized FFO (-$2.5M / -$0.00): net non-core and normalization items, both companies' own definitions.</t>
  </si>
  <si>
    <t xml:space="preserve">Core/Normalized FFO to AFFO (-$360.1M / -$0.47): capital retention, the two company-defined recurring capex measures summed.</t>
  </si>
  <si>
    <t xml:space="preserve">AFFO ($2,803.8M / $3.67 per stab. share): cash retained for dividends ($2.60 regular declared per as-if share) and reinvestment; whole-dollar AFFO covered declared dividends 1.37x in 2025.</t>
  </si>
  <si>
    <t xml:space="preserve">Development pipeline vs TEV (as-reported per period-end share; not affected by stabilization, so the same chart appears on both CHARTS tabs). Data: Quarterly Data rows 169-180.</t>
  </si>
  <si>
    <t xml:space="preserve">VMRK: Quarterly Charts, Stabilized (pro forma combined)</t>
  </si>
  <si>
    <t xml:space="preserve">All tables and charts on this tab use stabilized denominators: shares and capitalization net of dev &amp; land value per the CRE42 method.</t>
  </si>
  <si>
    <t xml:space="preserve">STABILIZED: CAGR summary, Q1 2016 to Q2 2026</t>
  </si>
  <si>
    <t xml:space="preserve">STABILIZED: Trailing yields (stabilized denominators; quarterly figures annualized x4)</t>
  </si>
  <si>
    <t xml:space="preserve">Per stab. share</t>
  </si>
  <si>
    <t xml:space="preserve">AFFO / STAB MKT CAP</t>
  </si>
  <si>
    <t xml:space="preserve">FFO / STAB MKT CAP</t>
  </si>
  <si>
    <t xml:space="preserve">EBITDAre / STAB TEV</t>
  </si>
  <si>
    <t xml:space="preserve">NOI / STAB TEV</t>
  </si>
  <si>
    <t xml:space="preserve">STABILIZED: Annual per stabilized share, 2016-2026 (2026 = first half annualized x2)</t>
  </si>
  <si>
    <t xml:space="preserve">STABILIZED: Year-over-year growth, per stabilized share</t>
  </si>
  <si>
    <t xml:space="preserve">VMRK: Quarterly Data, Q1 2016 - Q2 2026, PRO FORMA COMBINED (AVB + EQR; in $000s; shares and units in 000s; price $)</t>
  </si>
  <si>
    <t xml:space="preserve">Whole-dollar rows sum the two companies' own-vintage figures (AVB Input + EQR Input tabs, value copies of the two canonical workbooks). Share counts are as-if-converted at the fixed exchange ratio in B49; per-share figures are in VMRK (= EQR) share units. Backward-looking pro forma; actual combined reporting begins post-close.</t>
  </si>
  <si>
    <t xml:space="preserve">Quarter</t>
  </si>
  <si>
    <t xml:space="preserve">Q1 2016</t>
  </si>
  <si>
    <t xml:space="preserve">Q2 2016</t>
  </si>
  <si>
    <t xml:space="preserve">Q3 2016</t>
  </si>
  <si>
    <t xml:space="preserve">Q4 2016</t>
  </si>
  <si>
    <t xml:space="preserve">Q1 2017</t>
  </si>
  <si>
    <t xml:space="preserve">Q2 2017</t>
  </si>
  <si>
    <t xml:space="preserve">Q3 2017</t>
  </si>
  <si>
    <t xml:space="preserve">Q4 2017</t>
  </si>
  <si>
    <t xml:space="preserve">Q1 2018</t>
  </si>
  <si>
    <t xml:space="preserve">Q2 2018</t>
  </si>
  <si>
    <t xml:space="preserve">Q3 2018</t>
  </si>
  <si>
    <t xml:space="preserve">Q4 2018</t>
  </si>
  <si>
    <t xml:space="preserve">Q1 2019</t>
  </si>
  <si>
    <t xml:space="preserve">Q2 2019</t>
  </si>
  <si>
    <t xml:space="preserve">Q3 2019</t>
  </si>
  <si>
    <t xml:space="preserve">Q4 2019</t>
  </si>
  <si>
    <t xml:space="preserve">Q1 2020</t>
  </si>
  <si>
    <t xml:space="preserve">Q2 2020</t>
  </si>
  <si>
    <t xml:space="preserve">Q3 2020</t>
  </si>
  <si>
    <t xml:space="preserve">Q4 2020</t>
  </si>
  <si>
    <t xml:space="preserve">Q1 2021</t>
  </si>
  <si>
    <t xml:space="preserve">Q2 2021</t>
  </si>
  <si>
    <t xml:space="preserve">Q3 2021</t>
  </si>
  <si>
    <t xml:space="preserve">Q4 2021</t>
  </si>
  <si>
    <t xml:space="preserve">Q1 2022</t>
  </si>
  <si>
    <t xml:space="preserve">Q2 2022</t>
  </si>
  <si>
    <t xml:space="preserve">Q3 2022</t>
  </si>
  <si>
    <t xml:space="preserve">Q4 2022</t>
  </si>
  <si>
    <t xml:space="preserve">Q1 2023</t>
  </si>
  <si>
    <t xml:space="preserve">Q2 2023</t>
  </si>
  <si>
    <t xml:space="preserve">Q3 2023</t>
  </si>
  <si>
    <t xml:space="preserve">Q4 2023</t>
  </si>
  <si>
    <t xml:space="preserve">Q1 2024</t>
  </si>
  <si>
    <t xml:space="preserve">Q2 2024</t>
  </si>
  <si>
    <t xml:space="preserve">Q3 2024</t>
  </si>
  <si>
    <t xml:space="preserve">Q4 2024</t>
  </si>
  <si>
    <t xml:space="preserve">Q1 2025</t>
  </si>
  <si>
    <t xml:space="preserve">Q2 2025</t>
  </si>
  <si>
    <t xml:space="preserve">Q3 2025</t>
  </si>
  <si>
    <t xml:space="preserve">Q4 2025</t>
  </si>
  <si>
    <t xml:space="preserve">Q1 2026</t>
  </si>
  <si>
    <t xml:space="preserve">NET INCOME TO NOI (combined; each company's full published walk lives on its input tab and ties exactly in its own workbook)</t>
  </si>
  <si>
    <t xml:space="preserve">Property management / indirect operating expenses (as each company publishes)</t>
  </si>
  <si>
    <t xml:space="preserve">General and administrative (combined)</t>
  </si>
  <si>
    <t xml:space="preserve">Depreciation (combined)</t>
  </si>
  <si>
    <t xml:space="preserve">Interest expense (combined; AVB GAAP interest + EQR incurred net + amort DFC)</t>
  </si>
  <si>
    <t xml:space="preserve">Other reconciliation items, net (balancing: gains reversals, other income/expense, taxes, pursuit and remaining walk items; see input tabs)</t>
  </si>
  <si>
    <t xml:space="preserve">NOI derived (net income + reconciliation items)</t>
  </si>
  <si>
    <t xml:space="preserve">NOI combined, as published (AVB + EQR Total NOI)</t>
  </si>
  <si>
    <t xml:space="preserve">Tie-out (derived less published; must be 0)</t>
  </si>
  <si>
    <t xml:space="preserve">FFO available to common, combined (AVB FFO attributable + EQR FFO available incl. units)</t>
  </si>
  <si>
    <t xml:space="preserve">Non-core / normalization adjustments, net (combined; row 27 less row 26)</t>
  </si>
  <si>
    <t xml:space="preserve">EBITDA: n/a on a combined basis (see the company workbooks)</t>
  </si>
  <si>
    <t xml:space="preserve">EBITDAre as published, combined (both published from Q1 2018)</t>
  </si>
  <si>
    <t xml:space="preserve">EBITDAre derived, 2016-2017 only (sum of each workbook's flagged derivation)</t>
  </si>
  <si>
    <t xml:space="preserve">EBITDAre SERIES, combined (published 2018+; derived 2016-2017, flagged)</t>
  </si>
  <si>
    <t xml:space="preserve">Core EBITDA(re) (AVB) + Normalized EBITDA(re) (EQR), as published (memo)</t>
  </si>
  <si>
    <t xml:space="preserve">RECURRING CAPEX AND AFFO (combined: each company's own recurring measure summed; Chip 2026-08-31)</t>
  </si>
  <si>
    <t xml:space="preserve">AVB recurring capex, discrete (Asset Preservation 2018+; flagged 10-Q proxy 2016-17)</t>
  </si>
  <si>
    <t xml:space="preserve">EQR recurring capex, discrete (BI + Replacements through Q1 2024; published Recurring after)</t>
  </si>
  <si>
    <t xml:space="preserve">RECURRING CAPEX, combined (row 39 + row 40)</t>
  </si>
  <si>
    <t xml:space="preserve">AFFO, combined (Core/Normalized FFO less combined recurring capex; CRE42 construct)</t>
  </si>
  <si>
    <t xml:space="preserve">CFO as reported, YTD, combined (memo)</t>
  </si>
  <si>
    <t xml:space="preserve">CFO, discrete quarter, combined</t>
  </si>
  <si>
    <t xml:space="preserve">EXCHANGE RATIO (fixed, all-stock merger of equals): 2.793 VMRK (= EQR) shares per AVB share; merger agreement per EQR Q2 2026 Form 10-Q, merger note. Applied to all periods (as-if-converted).</t>
  </si>
  <si>
    <t xml:space="preserve">CAPITALIZATION (quarter end; as-if-converted share basis)</t>
  </si>
  <si>
    <t xml:space="preserve">Weighted average diluted shares and units, as-if-converted (000s; EQR + 2.793 x AVB)</t>
  </si>
  <si>
    <t xml:space="preserve">Common shares outstanding EOP, as-if-converted (000s)</t>
  </si>
  <si>
    <t xml:space="preserve">OP / DownREIT units EOP, as-if-converted (000s)</t>
  </si>
  <si>
    <t xml:space="preserve">Shares + units, EOP, as-if-converted (000s)</t>
  </si>
  <si>
    <t xml:space="preserve">Synthetic VMRK price per share ($; combined market cap / as-if-converted shares + units)</t>
  </si>
  <si>
    <t xml:space="preserve">Combined equity market cap (AVB actual + EQR actual)</t>
  </si>
  <si>
    <t xml:space="preserve">Unsecured notes and term loans, carrying, combined</t>
  </si>
  <si>
    <t xml:space="preserve">Credit facilities and commercial paper, combined</t>
  </si>
  <si>
    <t xml:space="preserve">Mortgage notes payable (secured), carrying, combined</t>
  </si>
  <si>
    <t xml:space="preserve">Total debt, carrying, combined</t>
  </si>
  <si>
    <t xml:space="preserve">Perpetual preferred, liquidation value (EQR Series K; AVB has none)</t>
  </si>
  <si>
    <t xml:space="preserve">n/a: AVB publishes no market capitalization, so no combined published figure exists</t>
  </si>
  <si>
    <t xml:space="preserve">TEV, combined (equity market cap + total debt + preferred)</t>
  </si>
  <si>
    <t xml:space="preserve">STABILIZED ADJUSTMENT (combined development balance-sheet lines; per each workbook's basis)</t>
  </si>
  <si>
    <t xml:space="preserve">Development lines (AVB construction in progress incl. land + EQR projects under development)</t>
  </si>
  <si>
    <t xml:space="preserve">Land held for development, combined</t>
  </si>
  <si>
    <t xml:space="preserve">DEV &amp; LAND VALUE</t>
  </si>
  <si>
    <t xml:space="preserve">Dev &amp; land in share equivalents (000s: dev &amp; land / synthetic price)</t>
  </si>
  <si>
    <t xml:space="preserve">Stabilized weighted average diluted shares (000s)</t>
  </si>
  <si>
    <t xml:space="preserve">Stabilized shares + units, EOP (000s)</t>
  </si>
  <si>
    <t xml:space="preserve">Stabilized equity market cap (market cap less dev &amp; land)</t>
  </si>
  <si>
    <t xml:space="preserve">Stabilized TEV (TEV less dev &amp; land)</t>
  </si>
  <si>
    <t xml:space="preserve">DIVIDENDS (DECLARED basis, combined; EQR 2016 specials on row 80)</t>
  </si>
  <si>
    <t xml:space="preserve">Dividends declared per as-if-converted share, regular basis ($; (total less specials) / EOP shares + units)</t>
  </si>
  <si>
    <t xml:space="preserve">Dividends declared, total common, combined ($000s; includes EQR 2016 specials)</t>
  </si>
  <si>
    <t xml:space="preserve">Per-share yield calculation note: quarterly yields annualize x4; whole-dollar equivalents may differ slightly (flow metrics on weighted average diluted shares and units, capitalization on period-end shares and units).</t>
  </si>
  <si>
    <t xml:space="preserve">EQR special dividends declared ($000s; 2016 Q1/Q3, approximated at EQR period-end shares)</t>
  </si>
  <si>
    <t xml:space="preserve">ANNUAL AGGREGATION FOR PAGE-LEAD CHARTS (combined; sum of own-vintage discrete quarters; $M unless noted; year-end balance/price columns)</t>
  </si>
  <si>
    <t xml:space="preserve">Annual</t>
  </si>
  <si>
    <t xml:space="preserve">NOI, annual</t>
  </si>
  <si>
    <t xml:space="preserve">EBITDAre series, annual, combined (published 2018+; derived 2016-2017)</t>
  </si>
  <si>
    <t xml:space="preserve">FFO, annual, combined</t>
  </si>
  <si>
    <t xml:space="preserve">Core FFO (AVB) + Normalized FFO (EQR), annual, combined</t>
  </si>
  <si>
    <t xml:space="preserve">AFFO, annual, combined</t>
  </si>
  <si>
    <t xml:space="preserve">Interest expense, annual, combined</t>
  </si>
  <si>
    <t xml:space="preserve">Leveraged cash flow (NOI less interest expense)</t>
  </si>
  <si>
    <t xml:space="preserve">Synthetic VMRK price, year end ($)</t>
  </si>
  <si>
    <t xml:space="preserve">Equity market cap, year end</t>
  </si>
  <si>
    <t xml:space="preserve">Total debt carrying, year end</t>
  </si>
  <si>
    <t xml:space="preserve">TEV, year end</t>
  </si>
  <si>
    <t xml:space="preserve">Stabilized market cap, year end</t>
  </si>
  <si>
    <t xml:space="preserve">Stabilized TEV, year end</t>
  </si>
  <si>
    <t xml:space="preserve">Gross NOI multiple (stabilized TEV / NOI)</t>
  </si>
  <si>
    <t xml:space="preserve">Leveraged multiple (stabilized market cap / leveraged CF)</t>
  </si>
  <si>
    <t xml:space="preserve">Bridge: G&amp;A, corporate and other, net (NOI less EBITDAre)</t>
  </si>
  <si>
    <t xml:space="preserve">Bridge: interest and other (EBITDAre less FFO)</t>
  </si>
  <si>
    <t xml:space="preserve">Bridge: non-core / normalization adjustments, net (sign varies)</t>
  </si>
  <si>
    <t xml:space="preserve">Bridge: recurring capex (Core/Normalized FFO less AFFO)</t>
  </si>
  <si>
    <t xml:space="preserve">Leveraged CF is NOI less interest expense net of capitalized, from the quarterly grid. Bridge segments are exact differences between adjacent metrics and stack to NOI.</t>
  </si>
  <si>
    <t xml:space="preserve">PER SHARE BRIDGE (annual $/share: segment $M x 1000 / average weighted diluted shares)</t>
  </si>
  <si>
    <t xml:space="preserve">Average weighted diluted shares, annual (000s)</t>
  </si>
  <si>
    <t xml:space="preserve">AFFO per share</t>
  </si>
  <si>
    <t xml:space="preserve">Recurring capex per share (Core/Normalized FFO to AFFO)</t>
  </si>
  <si>
    <t xml:space="preserve">Non-core / normalization adjustments per share (sign varies)</t>
  </si>
  <si>
    <t xml:space="preserve">Interest and other per share (EBITDAre to FFO)</t>
  </si>
  <si>
    <t xml:space="preserve">G&amp;A and corporate per share (NOI to EBITDAre)</t>
  </si>
  <si>
    <t xml:space="preserve">Stacks to exactly NOI per share (on annual average diluted shares).</t>
  </si>
  <si>
    <t xml:space="preserve">REVENUE AND OPERATING MARGIN (combined; NOTE the two components are on different bases: AVB income-statement, EQR published-reconciliation)</t>
  </si>
  <si>
    <t xml:space="preserve">Revenue, annual, combined ($M; AVB rental and other income + EQR total rental income)</t>
  </si>
  <si>
    <t xml:space="preserve">Operating expenses, annual, combined ($M)</t>
  </si>
  <si>
    <t xml:space="preserve">Gross operating margin ((rental income less operating expenses) / rental income)</t>
  </si>
  <si>
    <t xml:space="preserve">Mixed basis: the AVB component does not tie to its published NOI (0.3-1.2% gap, see the AVB workbook); the EQR component ties exactly. Row 161 carries the combined gap.</t>
  </si>
  <si>
    <t xml:space="preserve">AS-REPORTED ANNUAL MULTIPLES AND PER-STABILIZED-SHARE BRIDGE (for split chart tabs)</t>
  </si>
  <si>
    <t xml:space="preserve">Gross NOI multiple (TEV / NOI, as reported)</t>
  </si>
  <si>
    <t xml:space="preserve">Leveraged multiple (market cap / leveraged CF, as reported)</t>
  </si>
  <si>
    <t xml:space="preserve">Average stabilized weighted diluted shares, annual (000s)</t>
  </si>
  <si>
    <t xml:space="preserve">AFFO per stabilized share (bridge)</t>
  </si>
  <si>
    <t xml:space="preserve">Recurring capex per stabilized share (bridge)</t>
  </si>
  <si>
    <t xml:space="preserve">Non-core / normalization adjustments per stabilized share (bridge; sign varies)</t>
  </si>
  <si>
    <t xml:space="preserve">Interest and other per stabilized share (bridge)</t>
  </si>
  <si>
    <t xml:space="preserve">G&amp;A and corporate per stabilized share (bridge)</t>
  </si>
  <si>
    <t xml:space="preserve">STABILIZED CFO VS AFFO (annual, per stabilized share)</t>
  </si>
  <si>
    <t xml:space="preserve">CFO per stabilized share, annual</t>
  </si>
  <si>
    <t xml:space="preserve">CFO less AFFO per stabilized share, annual (delta)</t>
  </si>
  <si>
    <t xml:space="preserve">CFO sits above AFFO by construction: recurring capex is an investing outflow, absent from CFO but deducted from AFFO. Working capital and non-cash items drive the year-to-year wiggle.</t>
  </si>
  <si>
    <t xml:space="preserve">ANNUAL DIVIDENDS AND PAYOUT (combined, declared basis; per-share rows are REGULAR dividends; totals include EQR 2016 specials)</t>
  </si>
  <si>
    <t xml:space="preserve">Regular dividends declared per as-if-converted share, annual ($)</t>
  </si>
  <si>
    <t xml:space="preserve">Dividends declared, total, annual, combined ($M; includes EQR 2016 specials)</t>
  </si>
  <si>
    <t xml:space="preserve">Payout ratio (regular dividends declared per share / AFFO per share)</t>
  </si>
  <si>
    <t xml:space="preserve">Dividend yield, annual (regular declared / year-end close)</t>
  </si>
  <si>
    <t xml:space="preserve">FY-VINTAGE CROSS-CHECKS (combined; $000s; 2016-2025 only)</t>
  </si>
  <si>
    <t xml:space="preserve">FY Total NOI as published, combined</t>
  </si>
  <si>
    <t xml:space="preserve">Combined NOI drift (equals the AVB re-basing drift; the EQR component is exactly 0)</t>
  </si>
  <si>
    <t xml:space="preserve">FY FFO as published, combined</t>
  </si>
  <si>
    <t xml:space="preserve">Tie-out: FFO quarters less FY (must be ~0)</t>
  </si>
  <si>
    <t xml:space="preserve">FY Core FFO (AVB) + Normalized FFO (EQR) as published, combined</t>
  </si>
  <si>
    <t xml:space="preserve">Tie-out: Normalized FFO quarters less FY (must be ~0)</t>
  </si>
  <si>
    <t xml:space="preserve">FY interest as published, combined</t>
  </si>
  <si>
    <t xml:space="preserve">Tie-out: interest quarters less FY (must be ~0)</t>
  </si>
  <si>
    <t xml:space="preserve">FY recurring capex, combined (each company's own measure)</t>
  </si>
  <si>
    <t xml:space="preserve">Tie-out 2018+: combined discrete recurring sum less FY (must be 0); 2016-2017: nonzero by design, the AVB proxy-vs-attachment memo (see AVB workbook); EQR side ties 0 all years</t>
  </si>
  <si>
    <t xml:space="preserve">REVENUE AND MARGIN DETAIL (combined; mixed basis, see row 118 note)</t>
  </si>
  <si>
    <t xml:space="preserve">Direct operating expenses component, annual ($M; AVB ex-taxes + EQR single line)</t>
  </si>
  <si>
    <t xml:space="preserve">Property taxes component, annual ($M; AVB only; inside row 157 for EQR)</t>
  </si>
  <si>
    <t xml:space="preserve">Property-level NOI (rental income less operating expenses) ($M)</t>
  </si>
  <si>
    <t xml:space="preserve">NOI as published, annual (memo; row 84) ($M)</t>
  </si>
  <si>
    <t xml:space="preserve">Difference (income-statement basis less published NOI; equals the AVB gap)</t>
  </si>
  <si>
    <t xml:space="preserve">Difference as % of published NOI</t>
  </si>
  <si>
    <t xml:space="preserve">Sources: the two canonical workbooks (AVB Input / EQR Input tabs); all underlying figures cited on their Sources tabs.</t>
  </si>
  <si>
    <t xml:space="preserve">The FY2023 AVB presentation break ($12.6M platform costs) is inherited by the combined series; see the AVB workbook.</t>
  </si>
  <si>
    <t xml:space="preserve">DEVELOPMENT PIPELINE VS TOTAL ENTITY VALUE (combined; year end; per as-if-converted period-end share; 2026 = Q2 2026)</t>
  </si>
  <si>
    <t xml:space="preserve">2026 (Q2)</t>
  </si>
  <si>
    <t xml:space="preserve">Development lines, year end ($M) (row 66)</t>
  </si>
  <si>
    <t xml:space="preserve">Land held for development, year end ($M) (row 67)</t>
  </si>
  <si>
    <t xml:space="preserve">Dev &amp; land value, year end ($M)</t>
  </si>
  <si>
    <t xml:space="preserve">Shares + units, EOP (000s) (row 54)</t>
  </si>
  <si>
    <t xml:space="preserve">Development lines per share ($)</t>
  </si>
  <si>
    <t xml:space="preserve">Land held for development per share ($)</t>
  </si>
  <si>
    <t xml:space="preserve">Dev &amp; land per share ($)</t>
  </si>
  <si>
    <t xml:space="preserve">Dev &amp; land as % of TEV</t>
  </si>
  <si>
    <t xml:space="preserve">Per-share rows divide year-end balances by as-if-converted period-end shares + units.</t>
  </si>
  <si>
    <t xml:space="preserve">Dev &amp; land equals the stabilization deduction above. The AVB component carries land under active projects inside its development line; the EQR component splits them; the split row semantics are therefore mixed.</t>
  </si>
  <si>
    <t xml:space="preserve">Unconsolidated JV development (mostly EQR) is excluded, per both source workbooks; consolidated basis, flagged.</t>
  </si>
  <si>
    <t xml:space="preserve">AVB Input: value copy of AVB-individual-metrics.xlsx "Quarterly Data" (canonical, Data Link Files), taken 2026-08-31. Values only; every figure is cited on that workbook's Sources tab.</t>
  </si>
  <si>
    <t xml:space="preserve">Discrete three-month figures from each quarter's own earnings release attachments (8-K Ex-99.2) and 10-Q/10-K. Own-vintage current-quarter columns only (AVB re-bases prior periods for dispositions). Blue = hardcoded cited input; black = formula; green fill = tie-out. Full protocol and decisions: Sources tab.</t>
  </si>
  <si>
    <t xml:space="preserve">NET INCOME TO NOI RECONCILIATION (discrete quarter, own vintage)</t>
  </si>
  <si>
    <t xml:space="preserve">Net income</t>
  </si>
  <si>
    <t xml:space="preserve">Net income attributable to common stockholders</t>
  </si>
  <si>
    <t xml:space="preserve">Property management / indirect operating expenses, net of corporate income</t>
  </si>
  <si>
    <t xml:space="preserve">Investments and investment management (incl. SIP interest income)</t>
  </si>
  <si>
    <t xml:space="preserve">Expensed transaction, development and other pursuit costs, net of recoveries</t>
  </si>
  <si>
    <t xml:space="preserve">Interest expense, net</t>
  </si>
  <si>
    <t xml:space="preserve">Loss (gain) on extinguishment of debt, net</t>
  </si>
  <si>
    <t xml:space="preserve">General and administrative expense</t>
  </si>
  <si>
    <t xml:space="preserve">Joint venture / unconsolidated investments (income) loss</t>
  </si>
  <si>
    <t xml:space="preserve">Depreciation expense</t>
  </si>
  <si>
    <t xml:space="preserve">(Gain) loss on sale of communities and real estate</t>
  </si>
  <si>
    <t xml:space="preserve">(Gain) loss on other real estate transactions</t>
  </si>
  <si>
    <t xml:space="preserve">Casualty and impairment loss (gain), net</t>
  </si>
  <si>
    <t xml:space="preserve">Income tax expense (benefit)</t>
  </si>
  <si>
    <t xml:space="preserve">Net for-sale condominium activity</t>
  </si>
  <si>
    <t xml:space="preserve">NOI from real estate assets sold or held for sale</t>
  </si>
  <si>
    <t xml:space="preserve">Other reconciliation items</t>
  </si>
  <si>
    <t xml:space="preserve">NOI as published</t>
  </si>
  <si>
    <t xml:space="preserve">FFO attributable to common stockholders, as published</t>
  </si>
  <si>
    <t xml:space="preserve">Core FFO attributable to common stockholders, as published</t>
  </si>
  <si>
    <t xml:space="preserve">Non-core adjustments, net (Core FFO less FFO)</t>
  </si>
  <si>
    <t xml:space="preserve">EBITDA derived (NI + interest + extinguishment + income tax + depreciation)</t>
  </si>
  <si>
    <t xml:space="preserve">EBITDA as published</t>
  </si>
  <si>
    <t xml:space="preserve">EBITDA derived less published (informational; unconsolidated-entity items)</t>
  </si>
  <si>
    <t xml:space="preserve">EBITDAre as published (first published Q1 2018)</t>
  </si>
  <si>
    <t xml:space="preserve">EBITDAre derived, 2016-2017 only (EBITDA derived + gains/casualty adj + JV income removed; consolidated property-level, excl. unconsolidated JV entirely)</t>
  </si>
  <si>
    <t xml:space="preserve">EBITDAre SERIES (published 2018+; derived 2016-2017, flagged)</t>
  </si>
  <si>
    <t xml:space="preserve">Core EBITDA (2016-2017) / Core EBITDAre (2018+), as published</t>
  </si>
  <si>
    <t xml:space="preserve">RECURRING CAPEX AND AFFO (Option A, Chip 2026-08-17)</t>
  </si>
  <si>
    <t xml:space="preserve">Asset Preservation capex, YTD (release attachment; disclosed from 2018)</t>
  </si>
  <si>
    <t xml:space="preserve">NOI Enhancing capex, YTD (release attachment; disclosed from 2018)</t>
  </si>
  <si>
    <t xml:space="preserve">Asset Preservation capex, discrete quarter (YTD differenced)</t>
  </si>
  <si>
    <t xml:space="preserve">Capital expenditures, existing real estate assets, YTD (10-Q/10-K cash flow)</t>
  </si>
  <si>
    <t xml:space="preserve">Capex existing real estate, discrete quarter (YTD differenced)</t>
  </si>
  <si>
    <t xml:space="preserve">RECURRING CAPEX (2018+: Asset Preservation discrete; 2016-2017: capex-existing proxy, flagged)</t>
  </si>
  <si>
    <t xml:space="preserve">AFFO (Core FFO less recurring capex; CRE42 construct, no published tie)</t>
  </si>
  <si>
    <t xml:space="preserve">CFO as reported, YTD (10-Q; Q4 column carries the 10-K full year)</t>
  </si>
  <si>
    <t xml:space="preserve">CFO, discrete quarter (YTD differenced)</t>
  </si>
  <si>
    <t xml:space="preserve">CAPITALIZATION (quarter end)</t>
  </si>
  <si>
    <t xml:space="preserve">Weighted average diluted shares (000s)</t>
  </si>
  <si>
    <t xml:space="preserve">Common shares outstanding, EOP (000s)</t>
  </si>
  <si>
    <t xml:space="preserve">DownREIT OP units, EOP (000s)</t>
  </si>
  <si>
    <t xml:space="preserve">Shares + units, EOP (000s)</t>
  </si>
  <si>
    <t xml:space="preserve">Price per share at quarter end ($; MKT DATA, unadjusted close)</t>
  </si>
  <si>
    <t xml:space="preserve">Equity market cap (shares + units x price; no published figure to tie to)</t>
  </si>
  <si>
    <t xml:space="preserve">Unsecured notes and term loans, carrying (balance sheet)</t>
  </si>
  <si>
    <t xml:space="preserve">Unsecured credit facility and commercial paper, carrying</t>
  </si>
  <si>
    <t xml:space="preserve">Mortgage notes payable (secured), carrying</t>
  </si>
  <si>
    <t xml:space="preserve">Total debt, carrying (MF-workbook convention, Chip 2026-08-17)</t>
  </si>
  <si>
    <t xml:space="preserve">Total debt, principal (Debt Structure attachment)</t>
  </si>
  <si>
    <t xml:space="preserve">Implied deferred financing costs / discounts (principal less carrying)</t>
  </si>
  <si>
    <t xml:space="preserve">TEV (equity market cap + total debt carrying)</t>
  </si>
  <si>
    <t xml:space="preserve">STABILIZED ADJUSTMENT (CIP incl land + land held for development; option (a), Chip 2026-08-17)</t>
  </si>
  <si>
    <t xml:space="preserve">Construction in progress, including land (balance sheet)</t>
  </si>
  <si>
    <t xml:space="preserve">Land held for development (balance sheet)</t>
  </si>
  <si>
    <t xml:space="preserve">Dev &amp; land in share equivalents (000s: dev &amp; land / price)</t>
  </si>
  <si>
    <t xml:space="preserve">DIVIDENDS (DECLARED basis; 10-Q/10-K statements of changes in equity)</t>
  </si>
  <si>
    <t xml:space="preserve">Dividends declared per share ($)</t>
  </si>
  <si>
    <t xml:space="preserve">Dividends declared, total (common)</t>
  </si>
  <si>
    <t xml:space="preserve">Dividend yield (declared x4 / quarter-end close)</t>
  </si>
  <si>
    <t xml:space="preserve">ANNUAL AGGREGATION FOR PAGE-LEAD CHARTS (sum of own-vintage discrete quarters; $M unless noted; year-end balances; 2026 = H1 x2 for flows, 6/30/2026 for balances)</t>
  </si>
  <si>
    <t xml:space="preserve">EBITDAre series, annual (published 2018+; derived 2016-2017)</t>
  </si>
  <si>
    <t xml:space="preserve">FFO, annual</t>
  </si>
  <si>
    <t xml:space="preserve">Core FFO, annual</t>
  </si>
  <si>
    <t xml:space="preserve">AFFO, annual</t>
  </si>
  <si>
    <t xml:space="preserve">Interest expense net, annual</t>
  </si>
  <si>
    <t xml:space="preserve">Share price, year end ($)</t>
  </si>
  <si>
    <t xml:space="preserve">Bridge: non-core adjustments, net (FFO less Core FFO; sign varies)</t>
  </si>
  <si>
    <t xml:space="preserve">Bridge: recurring capex (Core FFO less AFFO)</t>
  </si>
  <si>
    <t xml:space="preserve">Recurring capex per share (Core FFO to AFFO)</t>
  </si>
  <si>
    <t xml:space="preserve">Non-core adjustments per share (FFO to Core FFO; sign varies)</t>
  </si>
  <si>
    <t xml:space="preserve">REVENUE AND OPERATING MARGIN (annual; consolidated statements of operations, 8-K Ex-99.2 full-year column, own vintage; 2026 = Q2 2026 release Attachment 1 six-month YTD column x2)</t>
  </si>
  <si>
    <t xml:space="preserve">Rental and other income, annual ($M)</t>
  </si>
  <si>
    <t xml:space="preserve">Total community operating expenses (direct property operating expenses ex. taxes + property taxes), annual ($M)</t>
  </si>
  <si>
    <t xml:space="preserve">Gross operating margin ((rental and other income less community operating expenses) / rental and other income)</t>
  </si>
  <si>
    <t xml:space="preserve">Margin numerator is revenue less community operating expenses (income-statement basis), NOT the published NOI used elsewhere in this workbook; the two differ by 0.3% to 1.2% because AVB re-bases NOI for dispositions and assets held for sale while the consolidated statements of operations do not. Full reconciliation in the detail block at rows 155-167.</t>
  </si>
  <si>
    <t xml:space="preserve">Non-core adjustments per stabilized share (bridge; sign varies)</t>
  </si>
  <si>
    <t xml:space="preserve">ANNUAL DIVIDENDS AND PAYOUT (declared basis)</t>
  </si>
  <si>
    <t xml:space="preserve">Dividends declared per share, annual ($)</t>
  </si>
  <si>
    <t xml:space="preserve">Dividends declared, total, annual ($M)</t>
  </si>
  <si>
    <t xml:space="preserve">Payout ratio (dividends declared per share / AFFO per share)</t>
  </si>
  <si>
    <t xml:space="preserve">Dividend yield, annual (declared / year-end close)</t>
  </si>
  <si>
    <t xml:space="preserve">FY-VINTAGE CROSS-CHECKS ($000s; FY figures from each year's Q4 vintage / 10-K; 2016-2025 only)</t>
  </si>
  <si>
    <t xml:space="preserve">FY NOI as published (Q4 vintage)</t>
  </si>
  <si>
    <t xml:space="preserve">NOI re-basing drift (own-vintage quarter sum less FY; nonzero by design)</t>
  </si>
  <si>
    <t xml:space="preserve">FY FFO as published</t>
  </si>
  <si>
    <t xml:space="preserve">FY Core FFO as published</t>
  </si>
  <si>
    <t xml:space="preserve">Tie-out: Core FFO quarters less FY (must be ~0)</t>
  </si>
  <si>
    <t xml:space="preserve">FY interest expense net as published</t>
  </si>
  <si>
    <t xml:space="preserve">FY Asset Preservation (2018+) / Non-Revenue Generating (2016-17) capex</t>
  </si>
  <si>
    <t xml:space="preserve">Tie-out 2018+: AP discrete sum less FY (must be 0); 2016-17: proxy-vs-attachment memo</t>
  </si>
  <si>
    <t xml:space="preserve">REVENUE AND MARGIN DETAIL (income-statement basis; own-vintage full-year columns 2016-2025, corroborated against the following-year vintage; 2026 = first half annualized x2)</t>
  </si>
  <si>
    <t xml:space="preserve">Direct property operating expenses, excluding property taxes, annual ($M)</t>
  </si>
  <si>
    <t xml:space="preserve">Property taxes, annual ($M)</t>
  </si>
  <si>
    <t xml:space="preserve">Property-level NOI, income-statement basis (revenue less community operating expenses) ($M)</t>
  </si>
  <si>
    <t xml:space="preserve">Difference (income-statement basis less published NOI) ($M)</t>
  </si>
  <si>
    <t xml:space="preserve">Source: each fiscal year's own Q4 earnings release attachments (8-K Exhibit 99.2), consolidated statements of operations, full-year column; 2026 from the Q2 2026 release Attachment 1 six-month YTD column, annualized x2. AVB publishes no standalone supplemental; the release NOI reconciliation carries no total-revenue line, which is why this block is extracted separately from the quarterly grid above.</t>
  </si>
  <si>
    <t xml:space="preserve">Corroboration (two-document rule): every 2016-2025 figure matches the following-year vintage's prior-year column exactly, except FY2023 direct property operating expenses (see next note). 2026 is a current-period figure; no following vintage exists yet to corroborate against.</t>
  </si>
  <si>
    <t xml:space="preserve">FY2023 PRESENTATION BREAK: the FY2024 vintage re-presented $12,607K of FY2023 platform costs out of direct property operating expenses into property management and other indirect operating expenses (centralization into a shared services model; FY2024 release footnote 2). Own-vintage 551,905 is carried per the two-document rule. On the restated basis FY2023 margin reads 69.4% rather than 68.9%, so the reported 2023-to-2024 move of +0.0pt is -0.4pt on a consistent basis. Flagged on the page chart.</t>
  </si>
  <si>
    <t xml:space="preserve">Community operating expenses exclude property management and other indirect operating expenses, consistent with AVB's NOI definition: indirect expense is added back in the net income to NOI reconciliation (row 7).</t>
  </si>
  <si>
    <t xml:space="preserve">Extracted 2026-08-18 (Chip decision, page build): carry the margin series on the income-statement basis with the reconciliation noted, rather than leaving it n/d. 2026 column added same day per Chip: build every block to Q2 2026 where applicable.</t>
  </si>
  <si>
    <t xml:space="preserve">DEVELOPMENT PIPELINE VS TOTAL ENTITY VALUE (year end; per period-end share; 2026 column = Q2 2026 quarter end, point in time, not annualized)</t>
  </si>
  <si>
    <t xml:space="preserve">Construction in progress, including land, year end ($M) (row 66)</t>
  </si>
  <si>
    <t xml:space="preserve">Construction in progress per share ($)</t>
  </si>
  <si>
    <t xml:space="preserve">Per-share rows divide year-end balances by period-end shares (the same count used for market cap and TEV per share on the Quarterly tab), so the two segments stack exactly to dev &amp; land per share; % of TEV is share-basis independent. Feeds the pipeline chart on the CHARTS and CHARTS STAB tabs and the page PNG.</t>
  </si>
  <si>
    <t xml:space="preserve">Dev &amp; land value here equals the stabilization deduction in rows above (EGP: Development and value-add properties, split into the under-construction / lease-up portion and prospective-development land; AVB: Construction in progress incl. land, plus Land held for development). Added 2026-08-25 per Chip.</t>
  </si>
  <si>
    <t xml:space="preserve">AVB: the balance-sheet CIP line already includes the land under the communities being built, so the land row is the separately held land bank only. It reads $0 at Q4 2019 and falls from $520M to $84M between Q3 and Q4 2016, as published in those vintages; noted on the page as a footnote.</t>
  </si>
  <si>
    <t xml:space="preserve">EQR Input: value copy of EQR-individual-metrics.xlsx "Quarterly Data" (canonical, Data Link Files), taken 2026-08-31. Values only; every figure is cited on that workbook's Sources tab.</t>
  </si>
  <si>
    <t xml:space="preserve">Discrete three-month figures from each quarter's own earnings release / supplemental and 10-Q (10-K for Q4), own vintage. Blue cells are cited inputs (Sources tab); black cells are formulas.</t>
  </si>
  <si>
    <t xml:space="preserve">NET INCOME TO NOI RECONCILIATION (discrete quarter, own vintage; 2016-2022 vintages publish the walk from operating income, so the net-income walk is reconstructed from the same supplemental's statements of operations and ties exactly)</t>
  </si>
  <si>
    <t xml:space="preserve">Net income available to Common Shares</t>
  </si>
  <si>
    <t xml:space="preserve">Property management</t>
  </si>
  <si>
    <t xml:space="preserve">General and administrative</t>
  </si>
  <si>
    <t xml:space="preserve">Depreciation</t>
  </si>
  <si>
    <t xml:space="preserve">Interest expense incurred, net</t>
  </si>
  <si>
    <t xml:space="preserve">Amortization of deferred financing costs</t>
  </si>
  <si>
    <t xml:space="preserve">Net (gain) loss on sales of real estate properties (walk sign)</t>
  </si>
  <si>
    <t xml:space="preserve">(Income) loss from investments in unconsolidated entities</t>
  </si>
  <si>
    <t xml:space="preserve">Net (gain) loss on sales of land parcels</t>
  </si>
  <si>
    <t xml:space="preserve">Interest and other income (walk sign)</t>
  </si>
  <si>
    <t xml:space="preserve">Other expenses</t>
  </si>
  <si>
    <t xml:space="preserve">Income and other tax expense (benefit)</t>
  </si>
  <si>
    <t xml:space="preserve">Impairment</t>
  </si>
  <si>
    <t xml:space="preserve">Write-off of pursuit costs</t>
  </si>
  <si>
    <t xml:space="preserve">Net (gain) loss on sales of unconsolidated entities - operating assets</t>
  </si>
  <si>
    <t xml:space="preserve">Other reconciliation items (incl. fee and asset management revenue, discontinued operations in early vintages)</t>
  </si>
  <si>
    <t xml:space="preserve">NOI as published (Total NOI)</t>
  </si>
  <si>
    <t xml:space="preserve">FFO available to Common Shares and Units, as published</t>
  </si>
  <si>
    <t xml:space="preserve">Normalized FFO available to Common Shares and Units, as published</t>
  </si>
  <si>
    <t xml:space="preserve">Normalization adjustments, net (Normalized FFO less FFO)</t>
  </si>
  <si>
    <t xml:space="preserve">EBITDA derived (NI + interest incurred + amort DFC + depreciation + income tax)</t>
  </si>
  <si>
    <t xml:space="preserve">EBITDA as published (EBITDAre reconciliation page; published from Q1 2018)</t>
  </si>
  <si>
    <t xml:space="preserve">EBITDA derived less published (informational; above/below-market lease amortization, not separately disclosed pre-2018)</t>
  </si>
  <si>
    <t xml:space="preserve">EBITDAre as published (first published Q1 2018, Nareit definition)</t>
  </si>
  <si>
    <t xml:space="preserve">EBITDAre derived, 2016-2017 only (EBITDA derived + RE sale gains reversal + impairment; EQR excludes no JV adjustment, per its own note)</t>
  </si>
  <si>
    <t xml:space="preserve">Normalized EBITDA (2016-2017) / Normalized EBITDAre (2018+), as published</t>
  </si>
  <si>
    <t xml:space="preserve">RECURRING CAPEX AND AFFO (BI + Replacements through Q1 2024; published Recurring Capital Expenditures from Q2 2024; Chip 2026-08-30)</t>
  </si>
  <si>
    <t xml:space="preserve">Building Improvements, YTD (supplemental capex schedule; through Q1 2024)</t>
  </si>
  <si>
    <t xml:space="preserve">Replacements, YTD (supplemental capex schedule; through Q1 2024; 2016 - Q2 2017 vintages include renovation spend, flagged)</t>
  </si>
  <si>
    <t xml:space="preserve">Recurring Capital Expenditures, YTD, as published (from Q2 2024)</t>
  </si>
  <si>
    <t xml:space="preserve">Recurring capex, YTD (published where available, else Building Improvements + Replacements)</t>
  </si>
  <si>
    <t xml:space="preserve">Recurring capex, discrete quarter (YTD differenced)</t>
  </si>
  <si>
    <t xml:space="preserve">RECURRING CAPEX (discrete; 2016 and H1 2017 include renovation inside Replacements, flagged)</t>
  </si>
  <si>
    <t xml:space="preserve">AFFO (Normalized FFO less recurring capex; CRE42 construct, no published tie)</t>
  </si>
  <si>
    <t xml:space="preserve">Weighted average diluted Common Shares and Units (000s)</t>
  </si>
  <si>
    <t xml:space="preserve">Common Shares outstanding, EOP (000s; incl. restricted)</t>
  </si>
  <si>
    <t xml:space="preserve">OP Units outstanding, EOP (000s; incl. restricted units)</t>
  </si>
  <si>
    <t xml:space="preserve">Price per share at quarter end ($; supplemental Capital Structure page)</t>
  </si>
  <si>
    <t xml:space="preserve">Equity market cap (shares + units x price; ties to published, row 74)</t>
  </si>
  <si>
    <t xml:space="preserve">Notes, net (unsecured; balance sheet)</t>
  </si>
  <si>
    <t xml:space="preserve">Line of credit and commercial paper (balance sheet)</t>
  </si>
  <si>
    <t xml:space="preserve">Mortgage notes payable, net (secured; balance sheet)</t>
  </si>
  <si>
    <t xml:space="preserve">Total debt, carrying (MF-workbook convention; ties to published Capital Structure total)</t>
  </si>
  <si>
    <t xml:space="preserve">Perpetual preferred equity, liquidation value (Capital Structure page)</t>
  </si>
  <si>
    <t xml:space="preserve">Published Total Market Capitalization (Capital Structure page)</t>
  </si>
  <si>
    <t xml:space="preserve">TEV (equity market cap + total debt + preferred)</t>
  </si>
  <si>
    <t xml:space="preserve">Tie-out: TEV less published Total Market Capitalization (must be ~0; share-count rounding only)</t>
  </si>
  <si>
    <t xml:space="preserve">STABILIZED ADJUSTMENT (projects under development + land held for development; consolidated balance sheet; Chip 2026-08-30)</t>
  </si>
  <si>
    <t xml:space="preserve">Projects under development (balance sheet)</t>
  </si>
  <si>
    <t xml:space="preserve">Published common + units equity value (Capital Structure page; memo tie for row 56)</t>
  </si>
  <si>
    <t xml:space="preserve">DIVIDENDS (DECLARED basis; per-share from filings; totals from 10-Q/10-K equity statements, YTD differenced)</t>
  </si>
  <si>
    <t xml:space="preserve">Regular dividend declared per Common Share ($)</t>
  </si>
  <si>
    <t xml:space="preserve">Dividends declared, total common ($000s; YTD differenced; includes 2016 specials)</t>
  </si>
  <si>
    <t xml:space="preserve">Dividend yield (regular declared x4 / quarter-end close)</t>
  </si>
  <si>
    <t xml:space="preserve">Special dividends declared per share ($; 2016 only: $8.00 Q1, $3.00 Q3, Starwood-sale proceeds)</t>
  </si>
  <si>
    <t xml:space="preserve">ANNUAL AGGREGATION FOR PAGE-LEAD CHARTS (sum of own-vintage discrete quarters; $M unless noted; year-end balance/price columns)</t>
  </si>
  <si>
    <t xml:space="preserve">Normalized FFO, annual</t>
  </si>
  <si>
    <t xml:space="preserve">Interest expense (incurred net + amort of deferred financing), annual</t>
  </si>
  <si>
    <t xml:space="preserve">Bridge: normalization adjustments, net (FFO less Normalized FFO; sign varies)</t>
  </si>
  <si>
    <t xml:space="preserve">Bridge: recurring capex (Normalized FFO less AFFO)</t>
  </si>
  <si>
    <t xml:space="preserve">Recurring capex per share (Normalized FFO to AFFO)</t>
  </si>
  <si>
    <t xml:space="preserve">Normalization adjustments per share (FFO to Normalized FFO; sign varies)</t>
  </si>
  <si>
    <t xml:space="preserve">REVENUE AND OPERATING MARGIN (annual; published Total rental income and Total operating expenses from the NOI reconciliation section, own vintage)</t>
  </si>
  <si>
    <t xml:space="preserve">Total rental income, annual ($M)</t>
  </si>
  <si>
    <t xml:space="preserve">Total rental operating expenses (excl. property management), annual ($M)</t>
  </si>
  <si>
    <t xml:space="preserve">Margin numerator equals published Total NOI exactly (identity in the published reconciliation); unlike AVB there is no income-statement-basis gap.</t>
  </si>
  <si>
    <t xml:space="preserve">Normalization adjustments per stabilized share (bridge; sign varies)</t>
  </si>
  <si>
    <t xml:space="preserve">ANNUAL DIVIDENDS AND PAYOUT (declared basis; per-share rows are REGULAR dividends; totals include 2016 specials)</t>
  </si>
  <si>
    <t xml:space="preserve">Regular dividends declared per share, annual ($)</t>
  </si>
  <si>
    <t xml:space="preserve">Dividends declared, total, annual ($M; includes 2016 specials)</t>
  </si>
  <si>
    <t xml:space="preserve">FY-VINTAGE CROSS-CHECKS ($000s; FY figures from each year's Q4 supplemental / 10-K; 2016-2025 only)</t>
  </si>
  <si>
    <t xml:space="preserve">FY Total NOI as published (Q4 vintage)</t>
  </si>
  <si>
    <t xml:space="preserve">Tie-out: own-vintage quarter sum less FY (must be 0; EQR does not re-base Total NOI)</t>
  </si>
  <si>
    <t xml:space="preserve">FY FFO available to Common Shares and Units, as published</t>
  </si>
  <si>
    <t xml:space="preserve">FY Normalized FFO available to Common Shares and Units, as published</t>
  </si>
  <si>
    <t xml:space="preserve">FY interest (incurred net + amort of deferred financing), as published</t>
  </si>
  <si>
    <t xml:space="preserve">FY recurring capex (BI + Replacements through 2023; published Recurring 2024+)</t>
  </si>
  <si>
    <t xml:space="preserve">Tie-out: discrete recurring capex sum less FY (must be 0; YTD differencing telescopes to the Q4 YTD)</t>
  </si>
  <si>
    <t xml:space="preserve">REVENUE AND MARGIN DETAIL (published totals from the NOI reconciliation section; own-vintage full-year columns 2016-2025)</t>
  </si>
  <si>
    <t xml:space="preserve">Placeholder 0 (EQR publishes operating expenses as one line in the reconciliation; property taxes are not split out there)</t>
  </si>
  <si>
    <t xml:space="preserve">Difference (must be 0.0; the published table is an exact identity)</t>
  </si>
  <si>
    <t xml:space="preserve">Source: each fiscal year's own Q4 supplemental, Additional Reconciliations section (rental income / operating expenses / NOI allocation table), full-year column.</t>
  </si>
  <si>
    <t xml:space="preserve">Corroboration (two-document rule): FY totals match the following-year vintage's prior-year columns exactly for all years; only same-store/non-same-store splits are re-based.</t>
  </si>
  <si>
    <t xml:space="preserve">No presentation break in the EQR series: the operating-expense total excludes property management in every vintage, consistent with the published NOI definition.</t>
  </si>
  <si>
    <t xml:space="preserve">Operating expenses include real estate taxes and insurance; property management and G&amp;A are excluded, consistent with the published NOI definition.</t>
  </si>
  <si>
    <t xml:space="preserve">Extracted 2026-08-30 (EQR page build); margin equals published NOI / rental income by construction, no asterisk needed on the chart.</t>
  </si>
  <si>
    <t xml:space="preserve">DEVELOPMENT PIPELINE VS TOTAL ENTITY VALUE (year end; per period-end share; 2026 column = Q2 2026 quarter end, point in time)</t>
  </si>
  <si>
    <t xml:space="preserve">Projects under development, year end ($M) (row 66)</t>
  </si>
  <si>
    <t xml:space="preserve">Projects under development per share ($)</t>
  </si>
  <si>
    <t xml:space="preserve">Per-share rows divide year-end balances by period-end shares + units (the same count used for market cap and TEV per share).</t>
  </si>
  <si>
    <t xml:space="preserve">Dev &amp; land value here equals the stabilization deduction in the rows above (consolidated balance-sheet lines).</t>
  </si>
  <si>
    <t xml:space="preserve">EQR: unconsolidated JV development (see supplemental Development and Lease-Up Projects page) is NOT on these balance-sheet lines and is excluded; consolidated basis, flagged. The land row is a true separate line every quarter (no AVB-style CIP-includes-land overlap).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</si>
</sst>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"/>
    <numFmt numFmtId="166" formatCode="0.00"/>
    <numFmt numFmtId="167" formatCode="#,##0"/>
    <numFmt numFmtId="168" formatCode="0.00%"/>
    <numFmt numFmtId="169" formatCode="0.0\x"/>
    <numFmt numFmtId="170" formatCode="0.0%"/>
    <numFmt numFmtId="171" formatCode="\$0.00"/>
    <numFmt numFmtId="172" formatCode="0.0\x"/>
    <numFmt numFmtId="173" formatCode="\$0"/>
    <numFmt numFmtId="174" formatCode="0%;;0%"/>
    <numFmt numFmtId="175" formatCode="0.0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A31F34"/>
      <name val="Arial"/>
      <family val="0"/>
      <charset val="1"/>
    </font>
    <font>
      <i val="true"/>
      <sz val="8.5"/>
      <color rgb="FF66666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000000"/>
      <name val="Calibri"/>
      <family val="2"/>
    </font>
    <font>
      <sz val="9"/>
      <color rgb="FF000000"/>
      <name val="Calibri"/>
      <family val="2"/>
    </font>
    <font>
      <b val="true"/>
      <sz val="9"/>
      <color rgb="FFA31F34"/>
      <name val="Calibri"/>
      <family val="2"/>
    </font>
    <font>
      <sz val="9"/>
      <color rgb="FFA31F34"/>
      <name val="Calibri"/>
      <family val="2"/>
    </font>
    <font>
      <sz val="10"/>
      <color rgb="FF0000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C00000"/>
        <bgColor rgb="FFA31F34"/>
      </patternFill>
    </fill>
    <fill>
      <patternFill patternType="solid">
        <fgColor rgb="FF8C8C8C"/>
        <bgColor rgb="FF808080"/>
      </patternFill>
    </fill>
    <fill>
      <patternFill patternType="solid">
        <fgColor rgb="FF2E7D32"/>
        <bgColor rgb="FF008000"/>
      </patternFill>
    </fill>
    <fill>
      <patternFill patternType="solid">
        <fgColor rgb="FFE65100"/>
        <bgColor rgb="FF993300"/>
      </patternFill>
    </fill>
    <fill>
      <patternFill patternType="solid">
        <fgColor rgb="FFC6EFCE"/>
        <bgColor rgb="FFE5E5E5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31F34"/>
      <rgbColor rgb="FFFFFFCC"/>
      <rgbColor rgb="FFE5E5E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65100"/>
      <rgbColor rgb="FF666666"/>
      <rgbColor rgb="FF8C8C8C"/>
      <rgbColor rgb="FF003366"/>
      <rgbColor rgb="FF2E7D32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Operating Metrics per Share (as reported),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Quarterly!$B$26:$AQ$26</c:f>
              <c:numCache>
                <c:formatCode>0.00</c:formatCode>
                <c:ptCount val="42"/>
                <c:pt idx="0">
                  <c:v>1.02561010472843</c:v>
                </c:pt>
                <c:pt idx="1">
                  <c:v>1.00400091049993</c:v>
                </c:pt>
                <c:pt idx="2">
                  <c:v>1.00467415073061</c:v>
                </c:pt>
                <c:pt idx="3">
                  <c:v>1.0366894469623</c:v>
                </c:pt>
                <c:pt idx="4">
                  <c:v>1.02056647079867</c:v>
                </c:pt>
                <c:pt idx="5">
                  <c:v>1.03118538842343</c:v>
                </c:pt>
                <c:pt idx="6">
                  <c:v>1.05784620974759</c:v>
                </c:pt>
                <c:pt idx="7">
                  <c:v>1.09253453830192</c:v>
                </c:pt>
                <c:pt idx="8">
                  <c:v>1.06540449617848</c:v>
                </c:pt>
                <c:pt idx="9">
                  <c:v>1.0915222412822</c:v>
                </c:pt>
                <c:pt idx="10">
                  <c:v>1.10957602688842</c:v>
                </c:pt>
                <c:pt idx="11">
                  <c:v>1.11029489284954</c:v>
                </c:pt>
                <c:pt idx="12">
                  <c:v>1.10703471475769</c:v>
                </c:pt>
                <c:pt idx="13">
                  <c:v>1.12509495509475</c:v>
                </c:pt>
                <c:pt idx="14">
                  <c:v>1.14689622864313</c:v>
                </c:pt>
                <c:pt idx="15">
                  <c:v>1.15938760130676</c:v>
                </c:pt>
                <c:pt idx="16">
                  <c:v>1.14503828640098</c:v>
                </c:pt>
                <c:pt idx="17">
                  <c:v>1.09810120787175</c:v>
                </c:pt>
                <c:pt idx="18">
                  <c:v>1.01723474427425</c:v>
                </c:pt>
                <c:pt idx="19">
                  <c:v>1.0017064744243</c:v>
                </c:pt>
                <c:pt idx="20">
                  <c:v>0.954997393436494</c:v>
                </c:pt>
                <c:pt idx="21">
                  <c:v>0.979381704401632</c:v>
                </c:pt>
                <c:pt idx="22">
                  <c:v>1.01780174656329</c:v>
                </c:pt>
                <c:pt idx="23">
                  <c:v>1.08414341433015</c:v>
                </c:pt>
                <c:pt idx="24">
                  <c:v>1.0839064574237</c:v>
                </c:pt>
                <c:pt idx="25">
                  <c:v>1.1703563233118</c:v>
                </c:pt>
                <c:pt idx="26">
                  <c:v>1.17887712972316</c:v>
                </c:pt>
                <c:pt idx="27">
                  <c:v>1.23042772375368</c:v>
                </c:pt>
                <c:pt idx="28">
                  <c:v>1.18436636551533</c:v>
                </c:pt>
                <c:pt idx="29">
                  <c:v>1.21866472432761</c:v>
                </c:pt>
                <c:pt idx="30">
                  <c:v>1.22319139218823</c:v>
                </c:pt>
                <c:pt idx="31">
                  <c:v>1.25652996539995</c:v>
                </c:pt>
                <c:pt idx="32">
                  <c:v>1.24297471492134</c:v>
                </c:pt>
                <c:pt idx="33">
                  <c:v>1.26678414243108</c:v>
                </c:pt>
                <c:pt idx="34">
                  <c:v>1.27254427623023</c:v>
                </c:pt>
                <c:pt idx="35">
                  <c:v>1.30140863927134</c:v>
                </c:pt>
                <c:pt idx="36">
                  <c:v>1.28705287754139</c:v>
                </c:pt>
                <c:pt idx="37">
                  <c:v>1.30587405250687</c:v>
                </c:pt>
                <c:pt idx="38">
                  <c:v>1.30039718177476</c:v>
                </c:pt>
                <c:pt idx="39">
                  <c:v>1.32925717680491</c:v>
                </c:pt>
                <c:pt idx="40">
                  <c:v>1.32407438435501</c:v>
                </c:pt>
                <c:pt idx="41">
                  <c:v>1.34519451271499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8C-4AC2-ABD9-15BB04B751C5}"/>
            </c:ext>
          </c:extLst>
        </c:ser>
        <c:ser>
          <c:idx val="1"/>
          <c:order val="1"/>
          <c:tx>
            <c:v>EBITDAre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Quarterly!$B$82:$AQ$82</c:f>
              <c:numCache>
                <c:formatCode>0.00</c:formatCode>
                <c:ptCount val="42"/>
                <c:pt idx="0">
                  <c:v>0.949681247375433</c:v>
                </c:pt>
                <c:pt idx="1">
                  <c:v>0.986059290079338</c:v>
                </c:pt>
                <c:pt idx="2">
                  <c:v>0.938222736007482</c:v>
                </c:pt>
                <c:pt idx="3">
                  <c:v>0.969694272873324</c:v>
                </c:pt>
                <c:pt idx="4">
                  <c:v>0.956893849467795</c:v>
                </c:pt>
                <c:pt idx="5">
                  <c:v>0.943970762086399</c:v>
                </c:pt>
                <c:pt idx="6">
                  <c:v>0.981686285007975</c:v>
                </c:pt>
                <c:pt idx="7">
                  <c:v>1.00796771672869</c:v>
                </c:pt>
                <c:pt idx="8">
                  <c:v>0.981738623201671</c:v>
                </c:pt>
                <c:pt idx="9">
                  <c:v>1.00777492829912</c:v>
                </c:pt>
                <c:pt idx="10">
                  <c:v>1.02894585060164</c:v>
                </c:pt>
                <c:pt idx="11">
                  <c:v>1.02821203571159</c:v>
                </c:pt>
                <c:pt idx="12">
                  <c:v>1.01503820148629</c:v>
                </c:pt>
                <c:pt idx="13">
                  <c:v>1.02288130345741</c:v>
                </c:pt>
                <c:pt idx="14">
                  <c:v>1.06792048182704</c:v>
                </c:pt>
                <c:pt idx="15">
                  <c:v>1.06935885460446</c:v>
                </c:pt>
                <c:pt idx="16">
                  <c:v>1.04593063713518</c:v>
                </c:pt>
                <c:pt idx="17">
                  <c:v>1.00931754644563</c:v>
                </c:pt>
                <c:pt idx="18">
                  <c:v>0.927763084055974</c:v>
                </c:pt>
                <c:pt idx="19">
                  <c:v>0.93842442430036</c:v>
                </c:pt>
                <c:pt idx="20">
                  <c:v>0.850920570242112</c:v>
                </c:pt>
                <c:pt idx="21">
                  <c:v>0.911679658660343</c:v>
                </c:pt>
                <c:pt idx="22">
                  <c:v>0.927282306364376</c:v>
                </c:pt>
                <c:pt idx="23">
                  <c:v>0.965171267879068</c:v>
                </c:pt>
                <c:pt idx="24">
                  <c:v>0.970868889600933</c:v>
                </c:pt>
                <c:pt idx="25">
                  <c:v>1.05281594860497</c:v>
                </c:pt>
                <c:pt idx="26">
                  <c:v>1.07883350524926</c:v>
                </c:pt>
                <c:pt idx="27">
                  <c:v>1.12406218075446</c:v>
                </c:pt>
                <c:pt idx="28">
                  <c:v>1.06193216197192</c:v>
                </c:pt>
                <c:pt idx="29">
                  <c:v>1.11511835524091</c:v>
                </c:pt>
                <c:pt idx="30">
                  <c:v>1.1068783889159</c:v>
                </c:pt>
                <c:pt idx="31">
                  <c:v>1.14877304822986</c:v>
                </c:pt>
                <c:pt idx="32">
                  <c:v>1.0982875237893</c:v>
                </c:pt>
                <c:pt idx="33">
                  <c:v>1.13777850903607</c:v>
                </c:pt>
                <c:pt idx="34">
                  <c:v>1.19662501313277</c:v>
                </c:pt>
                <c:pt idx="35">
                  <c:v>1.14832363818633</c:v>
                </c:pt>
                <c:pt idx="36">
                  <c:v>1.15043902006605</c:v>
                </c:pt>
                <c:pt idx="37">
                  <c:v>1.17943562333235</c:v>
                </c:pt>
                <c:pt idx="38">
                  <c:v>1.26107585571361</c:v>
                </c:pt>
                <c:pt idx="39">
                  <c:v>1.1883609203319</c:v>
                </c:pt>
                <c:pt idx="40">
                  <c:v>1.13598811092371</c:v>
                </c:pt>
                <c:pt idx="41">
                  <c:v>1.19596420392901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C-4AC2-ABD9-15BB04B751C5}"/>
            </c:ext>
          </c:extLst>
        </c:ser>
        <c:ser>
          <c:idx val="2"/>
          <c:order val="2"/>
          <c:tx>
            <c:v>FFO</c:v>
          </c:tx>
          <c:spPr>
            <a:ln>
              <a:solidFill>
                <a:srgbClr val="2E7D3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E7D32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Quarterly!$B$38:$AQ$38</c:f>
              <c:numCache>
                <c:formatCode>0.00</c:formatCode>
                <c:ptCount val="42"/>
                <c:pt idx="0">
                  <c:v>0.604609539990137</c:v>
                </c:pt>
                <c:pt idx="1">
                  <c:v>0.807197967890531</c:v>
                </c:pt>
                <c:pt idx="2">
                  <c:v>0.762793871609908</c:v>
                </c:pt>
                <c:pt idx="3">
                  <c:v>0.77460338591795</c:v>
                </c:pt>
                <c:pt idx="4">
                  <c:v>0.7434478888327</c:v>
                </c:pt>
                <c:pt idx="5">
                  <c:v>0.723533757875359</c:v>
                </c:pt>
                <c:pt idx="6">
                  <c:v>0.821587294287108</c:v>
                </c:pt>
                <c:pt idx="7">
                  <c:v>0.798503924842506</c:v>
                </c:pt>
                <c:pt idx="8">
                  <c:v>0.744328303545117</c:v>
                </c:pt>
                <c:pt idx="9">
                  <c:v>0.798916095665913</c:v>
                </c:pt>
                <c:pt idx="10">
                  <c:v>0.798345597782568</c:v>
                </c:pt>
                <c:pt idx="11">
                  <c:v>0.806310250326565</c:v>
                </c:pt>
                <c:pt idx="12">
                  <c:v>0.816420539374785</c:v>
                </c:pt>
                <c:pt idx="13">
                  <c:v>0.803105974305899</c:v>
                </c:pt>
                <c:pt idx="14">
                  <c:v>0.861494671835154</c:v>
                </c:pt>
                <c:pt idx="15">
                  <c:v>0.858051108147457</c:v>
                </c:pt>
                <c:pt idx="16">
                  <c:v>0.839479654202353</c:v>
                </c:pt>
                <c:pt idx="17">
                  <c:v>0.823372759458937</c:v>
                </c:pt>
                <c:pt idx="18">
                  <c:v>0.742119763504003</c:v>
                </c:pt>
                <c:pt idx="19">
                  <c:v>0.709768050403206</c:v>
                </c:pt>
                <c:pt idx="20">
                  <c:v>0.68035354721592</c:v>
                </c:pt>
                <c:pt idx="21">
                  <c:v>0.741354306130799</c:v>
                </c:pt>
                <c:pt idx="22">
                  <c:v>0.731158564940257</c:v>
                </c:pt>
                <c:pt idx="23">
                  <c:v>0.784659372264</c:v>
                </c:pt>
                <c:pt idx="24">
                  <c:v>0.78790522029384</c:v>
                </c:pt>
                <c:pt idx="25">
                  <c:v>0.874851323477713</c:v>
                </c:pt>
                <c:pt idx="26">
                  <c:v>0.889132409857485</c:v>
                </c:pt>
                <c:pt idx="27">
                  <c:v>0.9424233882091</c:v>
                </c:pt>
                <c:pt idx="28">
                  <c:v>0.880245038320122</c:v>
                </c:pt>
                <c:pt idx="29">
                  <c:v>0.943002920509698</c:v>
                </c:pt>
                <c:pt idx="30">
                  <c:v>0.925200354114495</c:v>
                </c:pt>
                <c:pt idx="31">
                  <c:v>0.971288081167373</c:v>
                </c:pt>
                <c:pt idx="32">
                  <c:v>0.921845643156545</c:v>
                </c:pt>
                <c:pt idx="33">
                  <c:v>0.961721030947492</c:v>
                </c:pt>
                <c:pt idx="34">
                  <c:v>1.00874302281479</c:v>
                </c:pt>
                <c:pt idx="35">
                  <c:v>0.955094057529443</c:v>
                </c:pt>
                <c:pt idx="36">
                  <c:v>0.970279242081254</c:v>
                </c:pt>
                <c:pt idx="37">
                  <c:v>0.990450571436302</c:v>
                </c:pt>
                <c:pt idx="38">
                  <c:v>1.06353092867849</c:v>
                </c:pt>
                <c:pt idx="39">
                  <c:v>0.986123539926893</c:v>
                </c:pt>
                <c:pt idx="40">
                  <c:v>0.930770500961083</c:v>
                </c:pt>
                <c:pt idx="41">
                  <c:v>0.987165101402844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8C-4AC2-ABD9-15BB04B751C5}"/>
            </c:ext>
          </c:extLst>
        </c:ser>
        <c:ser>
          <c:idx val="3"/>
          <c:order val="3"/>
          <c:tx>
            <c:v>AFFO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Quarterly!$B$49:$AQ$49</c:f>
              <c:numCache>
                <c:formatCode>0.00</c:formatCode>
                <c:ptCount val="42"/>
                <c:pt idx="0">
                  <c:v>0.672357747730463</c:v>
                </c:pt>
                <c:pt idx="1">
                  <c:v>0.672630592317129</c:v>
                </c:pt>
                <c:pt idx="2">
                  <c:v>0.669960214481489</c:v>
                </c:pt>
                <c:pt idx="3">
                  <c:v>0.681750150482273</c:v>
                </c:pt>
                <c:pt idx="4">
                  <c:v>0.683426079905438</c:v>
                </c:pt>
                <c:pt idx="5">
                  <c:v>0.673788087946722</c:v>
                </c:pt>
                <c:pt idx="6">
                  <c:v>0.7428195892449</c:v>
                </c:pt>
                <c:pt idx="7">
                  <c:v>0.719770239245642</c:v>
                </c:pt>
                <c:pt idx="8">
                  <c:v>0.718077126313016</c:v>
                </c:pt>
                <c:pt idx="9">
                  <c:v>0.73087855176011</c:v>
                </c:pt>
                <c:pt idx="10">
                  <c:v>0.751923815370548</c:v>
                </c:pt>
                <c:pt idx="11">
                  <c:v>0.756366395841221</c:v>
                </c:pt>
                <c:pt idx="12">
                  <c:v>0.766845043058665</c:v>
                </c:pt>
                <c:pt idx="13">
                  <c:v>0.764807424636628</c:v>
                </c:pt>
                <c:pt idx="14">
                  <c:v>0.790724665112326</c:v>
                </c:pt>
                <c:pt idx="15">
                  <c:v>0.800160705176508</c:v>
                </c:pt>
                <c:pt idx="16">
                  <c:v>0.801169942186946</c:v>
                </c:pt>
                <c:pt idx="17">
                  <c:v>0.782120873164029</c:v>
                </c:pt>
                <c:pt idx="18">
                  <c:v>0.690879858498541</c:v>
                </c:pt>
                <c:pt idx="19">
                  <c:v>0.662381601511227</c:v>
                </c:pt>
                <c:pt idx="20">
                  <c:v>0.629504161983793</c:v>
                </c:pt>
                <c:pt idx="21">
                  <c:v>0.651080198047343</c:v>
                </c:pt>
                <c:pt idx="22">
                  <c:v>0.666080219320826</c:v>
                </c:pt>
                <c:pt idx="23">
                  <c:v>0.741195561925092</c:v>
                </c:pt>
                <c:pt idx="24">
                  <c:v>0.725013620820218</c:v>
                </c:pt>
                <c:pt idx="25">
                  <c:v>0.798582417780856</c:v>
                </c:pt>
                <c:pt idx="26">
                  <c:v>0.810756936688082</c:v>
                </c:pt>
                <c:pt idx="27">
                  <c:v>0.815192269387722</c:v>
                </c:pt>
                <c:pt idx="28">
                  <c:v>0.823932954189565</c:v>
                </c:pt>
                <c:pt idx="29">
                  <c:v>0.836948112749763</c:v>
                </c:pt>
                <c:pt idx="30">
                  <c:v>0.839571795029253</c:v>
                </c:pt>
                <c:pt idx="31">
                  <c:v>0.85663805110845</c:v>
                </c:pt>
                <c:pt idx="32">
                  <c:v>0.857747274071649</c:v>
                </c:pt>
                <c:pt idx="33">
                  <c:v>0.897483997292028</c:v>
                </c:pt>
                <c:pt idx="34">
                  <c:v>0.893514446747719</c:v>
                </c:pt>
                <c:pt idx="35">
                  <c:v>0.897253195223078</c:v>
                </c:pt>
                <c:pt idx="36">
                  <c:v>0.895864429021165</c:v>
                </c:pt>
                <c:pt idx="37">
                  <c:v>0.8949210540859</c:v>
                </c:pt>
                <c:pt idx="38">
                  <c:v>0.875360128995124</c:v>
                </c:pt>
                <c:pt idx="39">
                  <c:v>0.885210495864656</c:v>
                </c:pt>
                <c:pt idx="40">
                  <c:v>0.89692149796689</c:v>
                </c:pt>
                <c:pt idx="41">
                  <c:v>0.871777405705299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8C-4AC2-ABD9-15BB04B75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NOI, TEV, and Gross NOI Multiple, As Reported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TEV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Data'!$B$94:$K$94</c:f>
              <c:numCache>
                <c:formatCode>#,##0.0</c:formatCode>
                <c:ptCount val="10"/>
                <c:pt idx="0">
                  <c:v>64873.7031886</c:v>
                </c:pt>
                <c:pt idx="1">
                  <c:v>65309.28347054</c:v>
                </c:pt>
                <c:pt idx="2">
                  <c:v>65306.4056622</c:v>
                </c:pt>
                <c:pt idx="3">
                  <c:v>77051.48572358</c:v>
                </c:pt>
                <c:pt idx="4">
                  <c:v>60922.90485353</c:v>
                </c:pt>
                <c:pt idx="5">
                  <c:v>86914.96650434</c:v>
                </c:pt>
                <c:pt idx="6">
                  <c:v>61440.37027328</c:v>
                </c:pt>
                <c:pt idx="7">
                  <c:v>65905.333611</c:v>
                </c:pt>
                <c:pt idx="8">
                  <c:v>75567.28965934</c:v>
                </c:pt>
                <c:pt idx="9">
                  <c:v>67515.70064356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2B9-46CE-A354-1B12FF3364F6}"/>
            </c:ext>
          </c:extLst>
        </c:ser>
        <c:ser>
          <c:idx val="1"/>
          <c:order val="1"/>
          <c:tx>
            <c:v>Annual NOI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Data'!$B$84:$K$84</c:f>
              <c:numCache>
                <c:formatCode>#,##0.0</c:formatCode>
                <c:ptCount val="10"/>
                <c:pt idx="0">
                  <c:v>3118.623</c:v>
                </c:pt>
                <c:pt idx="1">
                  <c:v>3228.886</c:v>
                </c:pt>
                <c:pt idx="2">
                  <c:v>3369.732</c:v>
                </c:pt>
                <c:pt idx="3">
                  <c:v>3522.622</c:v>
                </c:pt>
                <c:pt idx="4">
                  <c:v>3317.553</c:v>
                </c:pt>
                <c:pt idx="5">
                  <c:v>3141.52</c:v>
                </c:pt>
                <c:pt idx="6">
                  <c:v>3640.348</c:v>
                </c:pt>
                <c:pt idx="7">
                  <c:v>3841.043</c:v>
                </c:pt>
                <c:pt idx="8">
                  <c:v>4009.675</c:v>
                </c:pt>
                <c:pt idx="9">
                  <c:v>4123.186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2B9-46CE-A354-1B12FF336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Gross NOI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Data'!$B$120:$K$120</c:f>
              <c:numCache>
                <c:formatCode>0.0\x</c:formatCode>
                <c:ptCount val="10"/>
                <c:pt idx="0">
                  <c:v>20.8020344840014</c:v>
                </c:pt>
                <c:pt idx="1">
                  <c:v>20.2265683800977</c:v>
                </c:pt>
                <c:pt idx="2">
                  <c:v>19.380296611778</c:v>
                </c:pt>
                <c:pt idx="3">
                  <c:v>21.8733334781819</c:v>
                </c:pt>
                <c:pt idx="4">
                  <c:v>18.3638075574166</c:v>
                </c:pt>
                <c:pt idx="5">
                  <c:v>27.6665329217513</c:v>
                </c:pt>
                <c:pt idx="6">
                  <c:v>16.877609028939</c:v>
                </c:pt>
                <c:pt idx="7">
                  <c:v>17.1581868807509</c:v>
                </c:pt>
                <c:pt idx="8">
                  <c:v>18.8462380764875</c:v>
                </c:pt>
                <c:pt idx="9">
                  <c:v>16.3746434537661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B9-46CE-A354-1B12FF336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Leveraged Cash Flow, Market Cap, and Leveraged Multiple, As Reported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Market cap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Data'!$B$92:$K$92</c:f>
              <c:numCache>
                <c:formatCode>#,##0.0</c:formatCode>
                <c:ptCount val="10"/>
                <c:pt idx="0">
                  <c:v>48818.2851886</c:v>
                </c:pt>
                <c:pt idx="1">
                  <c:v>48985.24247054</c:v>
                </c:pt>
                <c:pt idx="2">
                  <c:v>49410.9236622</c:v>
                </c:pt>
                <c:pt idx="3">
                  <c:v>60680.95972358</c:v>
                </c:pt>
                <c:pt idx="4">
                  <c:v>45277.03185353</c:v>
                </c:pt>
                <c:pt idx="5">
                  <c:v>70432.68650434</c:v>
                </c:pt>
                <c:pt idx="6">
                  <c:v>45661.32327328</c:v>
                </c:pt>
                <c:pt idx="7">
                  <c:v>50495.781611</c:v>
                </c:pt>
                <c:pt idx="8">
                  <c:v>59351.14065934</c:v>
                </c:pt>
                <c:pt idx="9">
                  <c:v>49994.98364356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998-4B54-8A31-A20F52D03392}"/>
            </c:ext>
          </c:extLst>
        </c:ser>
        <c:ser>
          <c:idx val="1"/>
          <c:order val="1"/>
          <c:tx>
            <c:v>Leveraged CF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Data'!$B$90:$K$90</c:f>
              <c:numCache>
                <c:formatCode>#,##0.0</c:formatCode>
                <c:ptCount val="10"/>
                <c:pt idx="0">
                  <c:v>2436.234</c:v>
                </c:pt>
                <c:pt idx="1">
                  <c:v>2636.809</c:v>
                </c:pt>
                <c:pt idx="2">
                  <c:v>2724.087</c:v>
                </c:pt>
                <c:pt idx="3">
                  <c:v>2917.291</c:v>
                </c:pt>
                <c:pt idx="4">
                  <c:v>2729.39</c:v>
                </c:pt>
                <c:pt idx="5">
                  <c:v>2639.895</c:v>
                </c:pt>
                <c:pt idx="6">
                  <c:v>3118.625</c:v>
                </c:pt>
                <c:pt idx="7">
                  <c:v>3356.554</c:v>
                </c:pt>
                <c:pt idx="8">
                  <c:v>3489.517</c:v>
                </c:pt>
                <c:pt idx="9">
                  <c:v>3548.439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998-4B54-8A31-A20F52D03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Leveraged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Data'!$B$121:$K$121</c:f>
              <c:numCache>
                <c:formatCode>0.0\x</c:formatCode>
                <c:ptCount val="10"/>
                <c:pt idx="0">
                  <c:v>20.038422084496</c:v>
                </c:pt>
                <c:pt idx="1">
                  <c:v>18.577470901586</c:v>
                </c:pt>
                <c:pt idx="2">
                  <c:v>18.1385262886978</c:v>
                </c:pt>
                <c:pt idx="3">
                  <c:v>20.8004479921886</c:v>
                </c:pt>
                <c:pt idx="4">
                  <c:v>16.5886999855389</c:v>
                </c:pt>
                <c:pt idx="5">
                  <c:v>26.6801090590118</c:v>
                </c:pt>
                <c:pt idx="6">
                  <c:v>14.6414920913159</c:v>
                </c:pt>
                <c:pt idx="7">
                  <c:v>15.0439354203746</c:v>
                </c:pt>
                <c:pt idx="8">
                  <c:v>17.0084113816726</c:v>
                </c:pt>
                <c:pt idx="9">
                  <c:v>14.0892893025807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98-4B54-8A31-A20F52D03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NOI to AFFO Bridge, Annual ($M; stacks to exactly NOI)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Data'!$B$88:$K$88</c:f>
              <c:numCache>
                <c:formatCode>#,##0.0</c:formatCode>
                <c:ptCount val="10"/>
                <c:pt idx="0">
                  <c:v>2065.843</c:v>
                </c:pt>
                <c:pt idx="1">
                  <c:v>2166.731</c:v>
                </c:pt>
                <c:pt idx="2">
                  <c:v>2276.82</c:v>
                </c:pt>
                <c:pt idx="3">
                  <c:v>2423.64</c:v>
                </c:pt>
                <c:pt idx="4">
                  <c:v>2285.888</c:v>
                </c:pt>
                <c:pt idx="5">
                  <c:v>2092.03</c:v>
                </c:pt>
                <c:pt idx="6">
                  <c:v>2458.494</c:v>
                </c:pt>
                <c:pt idx="7">
                  <c:v>2640.812</c:v>
                </c:pt>
                <c:pt idx="8">
                  <c:v>2796.828</c:v>
                </c:pt>
                <c:pt idx="9">
                  <c:v>2803.832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CE4-4715-8DD2-23A6CDAFFCF4}"/>
            </c:ext>
          </c:extLst>
        </c:ser>
        <c:ser>
          <c:idx val="1"/>
          <c:order val="1"/>
          <c:tx>
            <c:v>Recurring capex (NFFO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Data'!$B$102:$K$102</c:f>
              <c:numCache>
                <c:formatCode>#,##0.0</c:formatCode>
                <c:ptCount val="10"/>
                <c:pt idx="0">
                  <c:v>239.148</c:v>
                </c:pt>
                <c:pt idx="1">
                  <c:v>222.482</c:v>
                </c:pt>
                <c:pt idx="2">
                  <c:v>216.176</c:v>
                </c:pt>
                <c:pt idx="3">
                  <c:v>227.635</c:v>
                </c:pt>
                <c:pt idx="4">
                  <c:v>191.077</c:v>
                </c:pt>
                <c:pt idx="5">
                  <c:v>222.806</c:v>
                </c:pt>
                <c:pt idx="6">
                  <c:v>283.333</c:v>
                </c:pt>
                <c:pt idx="7">
                  <c:v>341.867</c:v>
                </c:pt>
                <c:pt idx="8">
                  <c:v>293.172</c:v>
                </c:pt>
                <c:pt idx="9">
                  <c:v>360.148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CE4-4715-8DD2-23A6CDAFFCF4}"/>
            </c:ext>
          </c:extLst>
        </c:ser>
        <c:ser>
          <c:idx val="2"/>
          <c:order val="2"/>
          <c:tx>
            <c:v>Normalization adjustments (FFO to NFFO)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Data'!$B$101:$K$101</c:f>
              <c:numCache>
                <c:formatCode>#,##0.0</c:formatCode>
                <c:ptCount val="10"/>
                <c:pt idx="0">
                  <c:v>-45.6999999999998</c:v>
                </c:pt>
                <c:pt idx="1">
                  <c:v>-17.0910000000004</c:v>
                </c:pt>
                <c:pt idx="2">
                  <c:v>-69.377</c:v>
                </c:pt>
                <c:pt idx="3">
                  <c:v>-59.527</c:v>
                </c:pt>
                <c:pt idx="4">
                  <c:v>-52.4120000000003</c:v>
                </c:pt>
                <c:pt idx="5">
                  <c:v>-28.5229999999997</c:v>
                </c:pt>
                <c:pt idx="6">
                  <c:v>-14.1780000000003</c:v>
                </c:pt>
                <c:pt idx="7">
                  <c:v>-56.3920000000003</c:v>
                </c:pt>
                <c:pt idx="8">
                  <c:v>-55.4369999999999</c:v>
                </c:pt>
                <c:pt idx="9">
                  <c:v>2.46300000000019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1CE4-4715-8DD2-23A6CDAFFCF4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Data'!$B$100:$K$100</c:f>
              <c:numCache>
                <c:formatCode>#,##0.0</c:formatCode>
                <c:ptCount val="10"/>
                <c:pt idx="0">
                  <c:v>685.187</c:v>
                </c:pt>
                <c:pt idx="1">
                  <c:v>617.295</c:v>
                </c:pt>
                <c:pt idx="2">
                  <c:v>691.953</c:v>
                </c:pt>
                <c:pt idx="3">
                  <c:v>648.989</c:v>
                </c:pt>
                <c:pt idx="4">
                  <c:v>627.788</c:v>
                </c:pt>
                <c:pt idx="5">
                  <c:v>558.448</c:v>
                </c:pt>
                <c:pt idx="6">
                  <c:v>571.596</c:v>
                </c:pt>
                <c:pt idx="7">
                  <c:v>560.804</c:v>
                </c:pt>
                <c:pt idx="8">
                  <c:v>578.634</c:v>
                </c:pt>
                <c:pt idx="9">
                  <c:v>607.045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1CE4-4715-8DD2-23A6CDAFFCF4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Data'!$B$99:$K$99</c:f>
              <c:numCache>
                <c:formatCode>#,##0.0</c:formatCode>
                <c:ptCount val="10"/>
                <c:pt idx="0">
                  <c:v>174.145</c:v>
                </c:pt>
                <c:pt idx="1">
                  <c:v>239.469</c:v>
                </c:pt>
                <c:pt idx="2">
                  <c:v>254.16</c:v>
                </c:pt>
                <c:pt idx="3">
                  <c:v>281.885</c:v>
                </c:pt>
                <c:pt idx="4">
                  <c:v>265.212</c:v>
                </c:pt>
                <c:pt idx="5">
                  <c:v>296.759</c:v>
                </c:pt>
                <c:pt idx="6">
                  <c:v>341.103</c:v>
                </c:pt>
                <c:pt idx="7">
                  <c:v>353.952</c:v>
                </c:pt>
                <c:pt idx="8">
                  <c:v>396.478</c:v>
                </c:pt>
                <c:pt idx="9">
                  <c:v>349.698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1CE4-4715-8DD2-23A6CDAFF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NOI to AFFO Bridge per Share, Annual ($/sh; stacks to exactly NOI per share)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Data'!$B$107:$K$107</c:f>
              <c:numCache>
                <c:formatCode>0.00</c:formatCode>
                <c:ptCount val="10"/>
                <c:pt idx="0">
                  <c:v>2.69669613483362</c:v>
                </c:pt>
                <c:pt idx="1">
                  <c:v>2.81990855085248</c:v>
                </c:pt>
                <c:pt idx="2">
                  <c:v>2.95730905995889</c:v>
                </c:pt>
                <c:pt idx="3">
                  <c:v>3.12266265332613</c:v>
                </c:pt>
                <c:pt idx="4">
                  <c:v>2.93698564622283</c:v>
                </c:pt>
                <c:pt idx="5">
                  <c:v>2.68809248393051</c:v>
                </c:pt>
                <c:pt idx="6">
                  <c:v>3.14955558493279</c:v>
                </c:pt>
                <c:pt idx="7">
                  <c:v>3.35721329396787</c:v>
                </c:pt>
                <c:pt idx="8">
                  <c:v>3.546043598156</c:v>
                </c:pt>
                <c:pt idx="9">
                  <c:v>3.5513489202382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D02-4516-9D57-2B1847C84386}"/>
            </c:ext>
          </c:extLst>
        </c:ser>
        <c:ser>
          <c:idx val="1"/>
          <c:order val="1"/>
          <c:tx>
            <c:v>Recurring capex (NFFO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Data'!$B$108:$K$108</c:f>
              <c:numCache>
                <c:formatCode>0.00</c:formatCode>
                <c:ptCount val="10"/>
                <c:pt idx="0">
                  <c:v>0.312177395500622</c:v>
                </c:pt>
                <c:pt idx="1">
                  <c:v>0.289550892201552</c:v>
                </c:pt>
                <c:pt idx="2">
                  <c:v>0.280786027593605</c:v>
                </c:pt>
                <c:pt idx="3">
                  <c:v>0.293289149003109</c:v>
                </c:pt>
                <c:pt idx="4">
                  <c:v>0.245502144603463</c:v>
                </c:pt>
                <c:pt idx="5">
                  <c:v>0.286288023582177</c:v>
                </c:pt>
                <c:pt idx="6">
                  <c:v>0.36297547707896</c:v>
                </c:pt>
                <c:pt idx="7">
                  <c:v>0.434608914670531</c:v>
                </c:pt>
                <c:pt idx="8">
                  <c:v>0.371707053046734</c:v>
                </c:pt>
                <c:pt idx="9">
                  <c:v>0.456165423222913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D02-4516-9D57-2B1847C84386}"/>
            </c:ext>
          </c:extLst>
        </c:ser>
        <c:ser>
          <c:idx val="2"/>
          <c:order val="2"/>
          <c:tx>
            <c:v>Normalization adjustments (FFO to NFFO)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Data'!$B$109:$K$109</c:f>
              <c:numCache>
                <c:formatCode>0.00</c:formatCode>
                <c:ptCount val="10"/>
                <c:pt idx="0">
                  <c:v>-0.0596555562847205</c:v>
                </c:pt>
                <c:pt idx="1">
                  <c:v>-0.0222432120289139</c:v>
                </c:pt>
                <c:pt idx="2">
                  <c:v>-0.0901121874600396</c:v>
                </c:pt>
                <c:pt idx="3">
                  <c:v>-0.0766956890315991</c:v>
                </c:pt>
                <c:pt idx="4">
                  <c:v>-0.0673406972213126</c:v>
                </c:pt>
                <c:pt idx="5">
                  <c:v>-0.0366497908343328</c:v>
                </c:pt>
                <c:pt idx="6">
                  <c:v>-0.0181633142416366</c:v>
                </c:pt>
                <c:pt idx="7">
                  <c:v>-0.071690060509206</c:v>
                </c:pt>
                <c:pt idx="8">
                  <c:v>-0.070287489595704</c:v>
                </c:pt>
                <c:pt idx="9">
                  <c:v>0.00311964924808169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6D02-4516-9D57-2B1847C84386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Data'!$B$110:$K$110</c:f>
              <c:numCache>
                <c:formatCode>0.00</c:formatCode>
                <c:ptCount val="10"/>
                <c:pt idx="0">
                  <c:v>0.894424762452056</c:v>
                </c:pt>
                <c:pt idx="1">
                  <c:v>0.803383275957413</c:v>
                </c:pt>
                <c:pt idx="2">
                  <c:v>0.898761815148203</c:v>
                </c:pt>
                <c:pt idx="3">
                  <c:v>0.836169444603767</c:v>
                </c:pt>
                <c:pt idx="4">
                  <c:v>0.806603099045509</c:v>
                </c:pt>
                <c:pt idx="5">
                  <c:v>0.717561350203404</c:v>
                </c:pt>
                <c:pt idx="6">
                  <c:v>0.732266734889425</c:v>
                </c:pt>
                <c:pt idx="7">
                  <c:v>0.712939294470928</c:v>
                </c:pt>
                <c:pt idx="8">
                  <c:v>0.733638747672505</c:v>
                </c:pt>
                <c:pt idx="9">
                  <c:v>0.768886511490701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6D02-4516-9D57-2B1847C84386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Data'!$B$111:$K$111</c:f>
              <c:numCache>
                <c:formatCode>0.00</c:formatCode>
                <c:ptCount val="10"/>
                <c:pt idx="0">
                  <c:v>0.227324219895026</c:v>
                </c:pt>
                <c:pt idx="1">
                  <c:v>0.311658752638926</c:v>
                </c:pt>
                <c:pt idx="2">
                  <c:v>0.330122570374096</c:v>
                </c:pt>
                <c:pt idx="3">
                  <c:v>0.363185853523146</c:v>
                </c:pt>
                <c:pt idx="4">
                  <c:v>0.340753281528251</c:v>
                </c:pt>
                <c:pt idx="5">
                  <c:v>0.381311758167299</c:v>
                </c:pt>
                <c:pt idx="6">
                  <c:v>0.436984128774497</c:v>
                </c:pt>
                <c:pt idx="7">
                  <c:v>0.44997234177462</c:v>
                </c:pt>
                <c:pt idx="8">
                  <c:v>0.50268671284387</c:v>
                </c:pt>
                <c:pt idx="9">
                  <c:v>0.442929396165483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6D02-4516-9D57-2B1847C84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NOI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Quarterly!$B$26:$AQ$26</c:f>
              <c:numCache>
                <c:formatCode>0.00</c:formatCode>
                <c:ptCount val="42"/>
                <c:pt idx="0">
                  <c:v>1.02561010472843</c:v>
                </c:pt>
                <c:pt idx="1">
                  <c:v>1.00400091049993</c:v>
                </c:pt>
                <c:pt idx="2">
                  <c:v>1.00467415073061</c:v>
                </c:pt>
                <c:pt idx="3">
                  <c:v>1.0366894469623</c:v>
                </c:pt>
                <c:pt idx="4">
                  <c:v>1.02056647079867</c:v>
                </c:pt>
                <c:pt idx="5">
                  <c:v>1.03118538842343</c:v>
                </c:pt>
                <c:pt idx="6">
                  <c:v>1.05784620974759</c:v>
                </c:pt>
                <c:pt idx="7">
                  <c:v>1.09253453830192</c:v>
                </c:pt>
                <c:pt idx="8">
                  <c:v>1.06540449617848</c:v>
                </c:pt>
                <c:pt idx="9">
                  <c:v>1.0915222412822</c:v>
                </c:pt>
                <c:pt idx="10">
                  <c:v>1.10957602688842</c:v>
                </c:pt>
                <c:pt idx="11">
                  <c:v>1.11029489284954</c:v>
                </c:pt>
                <c:pt idx="12">
                  <c:v>1.10703471475769</c:v>
                </c:pt>
                <c:pt idx="13">
                  <c:v>1.12509495509475</c:v>
                </c:pt>
                <c:pt idx="14">
                  <c:v>1.14689622864313</c:v>
                </c:pt>
                <c:pt idx="15">
                  <c:v>1.15938760130676</c:v>
                </c:pt>
                <c:pt idx="16">
                  <c:v>1.14503828640098</c:v>
                </c:pt>
                <c:pt idx="17">
                  <c:v>1.09810120787175</c:v>
                </c:pt>
                <c:pt idx="18">
                  <c:v>1.01723474427425</c:v>
                </c:pt>
                <c:pt idx="19">
                  <c:v>1.0017064744243</c:v>
                </c:pt>
                <c:pt idx="20">
                  <c:v>0.954997393436494</c:v>
                </c:pt>
                <c:pt idx="21">
                  <c:v>0.979381704401632</c:v>
                </c:pt>
                <c:pt idx="22">
                  <c:v>1.01780174656329</c:v>
                </c:pt>
                <c:pt idx="23">
                  <c:v>1.08414341433015</c:v>
                </c:pt>
                <c:pt idx="24">
                  <c:v>1.0839064574237</c:v>
                </c:pt>
                <c:pt idx="25">
                  <c:v>1.1703563233118</c:v>
                </c:pt>
                <c:pt idx="26">
                  <c:v>1.17887712972316</c:v>
                </c:pt>
                <c:pt idx="27">
                  <c:v>1.23042772375368</c:v>
                </c:pt>
                <c:pt idx="28">
                  <c:v>1.18436636551533</c:v>
                </c:pt>
                <c:pt idx="29">
                  <c:v>1.21866472432761</c:v>
                </c:pt>
                <c:pt idx="30">
                  <c:v>1.22319139218823</c:v>
                </c:pt>
                <c:pt idx="31">
                  <c:v>1.25652996539995</c:v>
                </c:pt>
                <c:pt idx="32">
                  <c:v>1.24297471492134</c:v>
                </c:pt>
                <c:pt idx="33">
                  <c:v>1.26678414243108</c:v>
                </c:pt>
                <c:pt idx="34">
                  <c:v>1.27254427623023</c:v>
                </c:pt>
                <c:pt idx="35">
                  <c:v>1.30140863927134</c:v>
                </c:pt>
                <c:pt idx="36">
                  <c:v>1.28705287754139</c:v>
                </c:pt>
                <c:pt idx="37">
                  <c:v>1.30587405250687</c:v>
                </c:pt>
                <c:pt idx="38">
                  <c:v>1.30039718177476</c:v>
                </c:pt>
                <c:pt idx="39">
                  <c:v>1.32925717680491</c:v>
                </c:pt>
                <c:pt idx="40">
                  <c:v>1.32407438435501</c:v>
                </c:pt>
                <c:pt idx="41">
                  <c:v>1.34519451271499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B-4789-B76F-6EBCC2152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Implied cap rate (NOI x4 / TEV),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Implied cap rate (NOI x4 / TEV),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Quarterly!$B$27:$AQ$27</c:f>
              <c:numCache>
                <c:formatCode>0.00%</c:formatCode>
                <c:ptCount val="42"/>
                <c:pt idx="0">
                  <c:v>0.0449019881964849</c:v>
                </c:pt>
                <c:pt idx="1">
                  <c:v>0.0462335863598761</c:v>
                </c:pt>
                <c:pt idx="2">
                  <c:v>0.0477856192857926</c:v>
                </c:pt>
                <c:pt idx="3">
                  <c:v>0.0488405570885817</c:v>
                </c:pt>
                <c:pt idx="4">
                  <c:v>0.0481149602612831</c:v>
                </c:pt>
                <c:pt idx="5">
                  <c:v>0.0467748711556297</c:v>
                </c:pt>
                <c:pt idx="6">
                  <c:v>0.0492213662539424</c:v>
                </c:pt>
                <c:pt idx="7">
                  <c:v>0.0513571770521932</c:v>
                </c:pt>
                <c:pt idx="8">
                  <c:v>0.0523179504926116</c:v>
                </c:pt>
                <c:pt idx="9">
                  <c:v>0.0520199846262253</c:v>
                </c:pt>
                <c:pt idx="10">
                  <c:v>0.0510804026181814</c:v>
                </c:pt>
                <c:pt idx="11">
                  <c:v>0.0523765671155137</c:v>
                </c:pt>
                <c:pt idx="12">
                  <c:v>0.0469569312542525</c:v>
                </c:pt>
                <c:pt idx="13">
                  <c:v>0.0470533529659068</c:v>
                </c:pt>
                <c:pt idx="14">
                  <c:v>0.044629445057733</c:v>
                </c:pt>
                <c:pt idx="15">
                  <c:v>0.0468402478703063</c:v>
                </c:pt>
                <c:pt idx="16">
                  <c:v>0.0582171829408128</c:v>
                </c:pt>
                <c:pt idx="17">
                  <c:v>0.0565111592984727</c:v>
                </c:pt>
                <c:pt idx="18">
                  <c:v>0.0557363785302337</c:v>
                </c:pt>
                <c:pt idx="19">
                  <c:v>0.0510286211097996</c:v>
                </c:pt>
                <c:pt idx="20">
                  <c:v>0.0429543845866832</c:v>
                </c:pt>
                <c:pt idx="21">
                  <c:v>0.04071800970976</c:v>
                </c:pt>
                <c:pt idx="22">
                  <c:v>0.040447510612405</c:v>
                </c:pt>
                <c:pt idx="23">
                  <c:v>0.0388445335407926</c:v>
                </c:pt>
                <c:pt idx="24">
                  <c:v>0.0393393962503058</c:v>
                </c:pt>
                <c:pt idx="25">
                  <c:v>0.0512106236747746</c:v>
                </c:pt>
                <c:pt idx="26">
                  <c:v>0.0544935114284973</c:v>
                </c:pt>
                <c:pt idx="27">
                  <c:v>0.0626159572187047</c:v>
                </c:pt>
                <c:pt idx="28">
                  <c:v>0.0593755578397366</c:v>
                </c:pt>
                <c:pt idx="29">
                  <c:v>0.0562920002730924</c:v>
                </c:pt>
                <c:pt idx="30">
                  <c:v>0.0613666150648395</c:v>
                </c:pt>
                <c:pt idx="31">
                  <c:v>0.0600606898334958</c:v>
                </c:pt>
                <c:pt idx="32">
                  <c:v>0.0591226674271633</c:v>
                </c:pt>
                <c:pt idx="33">
                  <c:v>0.0554033656666109</c:v>
                </c:pt>
                <c:pt idx="34">
                  <c:v>0.051498882296254</c:v>
                </c:pt>
                <c:pt idx="35">
                  <c:v>0.0543063175623808</c:v>
                </c:pt>
                <c:pt idx="36">
                  <c:v>0.0543534951028952</c:v>
                </c:pt>
                <c:pt idx="37">
                  <c:v>0.0569463175332164</c:v>
                </c:pt>
                <c:pt idx="38">
                  <c:v>0.0586076859433869</c:v>
                </c:pt>
                <c:pt idx="39">
                  <c:v>0.0615322543367605</c:v>
                </c:pt>
                <c:pt idx="40">
                  <c:v>0.0648576394213032</c:v>
                </c:pt>
                <c:pt idx="41">
                  <c:v>0.0598958668261998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25-46A0-9DF3-3B6C2AF2E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Quarterly!$B$38:$AQ$38</c:f>
              <c:numCache>
                <c:formatCode>0.00</c:formatCode>
                <c:ptCount val="42"/>
                <c:pt idx="0">
                  <c:v>0.604609539990137</c:v>
                </c:pt>
                <c:pt idx="1">
                  <c:v>0.807197967890531</c:v>
                </c:pt>
                <c:pt idx="2">
                  <c:v>0.762793871609908</c:v>
                </c:pt>
                <c:pt idx="3">
                  <c:v>0.77460338591795</c:v>
                </c:pt>
                <c:pt idx="4">
                  <c:v>0.7434478888327</c:v>
                </c:pt>
                <c:pt idx="5">
                  <c:v>0.723533757875359</c:v>
                </c:pt>
                <c:pt idx="6">
                  <c:v>0.821587294287108</c:v>
                </c:pt>
                <c:pt idx="7">
                  <c:v>0.798503924842506</c:v>
                </c:pt>
                <c:pt idx="8">
                  <c:v>0.744328303545117</c:v>
                </c:pt>
                <c:pt idx="9">
                  <c:v>0.798916095665913</c:v>
                </c:pt>
                <c:pt idx="10">
                  <c:v>0.798345597782568</c:v>
                </c:pt>
                <c:pt idx="11">
                  <c:v>0.806310250326565</c:v>
                </c:pt>
                <c:pt idx="12">
                  <c:v>0.816420539374785</c:v>
                </c:pt>
                <c:pt idx="13">
                  <c:v>0.803105974305899</c:v>
                </c:pt>
                <c:pt idx="14">
                  <c:v>0.861494671835154</c:v>
                </c:pt>
                <c:pt idx="15">
                  <c:v>0.858051108147457</c:v>
                </c:pt>
                <c:pt idx="16">
                  <c:v>0.839479654202353</c:v>
                </c:pt>
                <c:pt idx="17">
                  <c:v>0.823372759458937</c:v>
                </c:pt>
                <c:pt idx="18">
                  <c:v>0.742119763504003</c:v>
                </c:pt>
                <c:pt idx="19">
                  <c:v>0.709768050403206</c:v>
                </c:pt>
                <c:pt idx="20">
                  <c:v>0.68035354721592</c:v>
                </c:pt>
                <c:pt idx="21">
                  <c:v>0.741354306130799</c:v>
                </c:pt>
                <c:pt idx="22">
                  <c:v>0.731158564940257</c:v>
                </c:pt>
                <c:pt idx="23">
                  <c:v>0.784659372264</c:v>
                </c:pt>
                <c:pt idx="24">
                  <c:v>0.78790522029384</c:v>
                </c:pt>
                <c:pt idx="25">
                  <c:v>0.874851323477713</c:v>
                </c:pt>
                <c:pt idx="26">
                  <c:v>0.889132409857485</c:v>
                </c:pt>
                <c:pt idx="27">
                  <c:v>0.9424233882091</c:v>
                </c:pt>
                <c:pt idx="28">
                  <c:v>0.880245038320122</c:v>
                </c:pt>
                <c:pt idx="29">
                  <c:v>0.943002920509698</c:v>
                </c:pt>
                <c:pt idx="30">
                  <c:v>0.925200354114495</c:v>
                </c:pt>
                <c:pt idx="31">
                  <c:v>0.971288081167373</c:v>
                </c:pt>
                <c:pt idx="32">
                  <c:v>0.921845643156545</c:v>
                </c:pt>
                <c:pt idx="33">
                  <c:v>0.961721030947492</c:v>
                </c:pt>
                <c:pt idx="34">
                  <c:v>1.00874302281479</c:v>
                </c:pt>
                <c:pt idx="35">
                  <c:v>0.955094057529443</c:v>
                </c:pt>
                <c:pt idx="36">
                  <c:v>0.970279242081254</c:v>
                </c:pt>
                <c:pt idx="37">
                  <c:v>0.990450571436302</c:v>
                </c:pt>
                <c:pt idx="38">
                  <c:v>1.06353092867849</c:v>
                </c:pt>
                <c:pt idx="39">
                  <c:v>0.986123539926893</c:v>
                </c:pt>
                <c:pt idx="40">
                  <c:v>0.930770500961083</c:v>
                </c:pt>
                <c:pt idx="41">
                  <c:v>0.987165101402844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CC-4B51-AC92-2B5AD8E54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Quarterly!$B$39:$AQ$39</c:f>
              <c:numCache>
                <c:formatCode>0.00%</c:formatCode>
                <c:ptCount val="42"/>
                <c:pt idx="0">
                  <c:v>0.033800117601142</c:v>
                </c:pt>
                <c:pt idx="1">
                  <c:v>0.0483902458134505</c:v>
                </c:pt>
                <c:pt idx="2">
                  <c:v>0.0476743760903099</c:v>
                </c:pt>
                <c:pt idx="3">
                  <c:v>0.0484950589648697</c:v>
                </c:pt>
                <c:pt idx="4">
                  <c:v>0.0464750628236097</c:v>
                </c:pt>
                <c:pt idx="5">
                  <c:v>0.0429869206360302</c:v>
                </c:pt>
                <c:pt idx="6">
                  <c:v>0.0506373905233594</c:v>
                </c:pt>
                <c:pt idx="7">
                  <c:v>0.0500440766617244</c:v>
                </c:pt>
                <c:pt idx="8">
                  <c:v>0.049420339096427</c:v>
                </c:pt>
                <c:pt idx="9">
                  <c:v>0.0510397259919871</c:v>
                </c:pt>
                <c:pt idx="10">
                  <c:v>0.0487123074817583</c:v>
                </c:pt>
                <c:pt idx="11">
                  <c:v>0.0502728699034669</c:v>
                </c:pt>
                <c:pt idx="12">
                  <c:v>0.0443808148693608</c:v>
                </c:pt>
                <c:pt idx="13">
                  <c:v>0.0432230323305644</c:v>
                </c:pt>
                <c:pt idx="14">
                  <c:v>0.0422050519425996</c:v>
                </c:pt>
                <c:pt idx="15">
                  <c:v>0.0440181986359422</c:v>
                </c:pt>
                <c:pt idx="16">
                  <c:v>0.0587455345322816</c:v>
                </c:pt>
                <c:pt idx="17">
                  <c:v>0.0577016618173431</c:v>
                </c:pt>
                <c:pt idx="18">
                  <c:v>0.0566440775628986</c:v>
                </c:pt>
                <c:pt idx="19">
                  <c:v>0.048651076253621</c:v>
                </c:pt>
                <c:pt idx="20">
                  <c:v>0.0395352527018244</c:v>
                </c:pt>
                <c:pt idx="21">
                  <c:v>0.0390929641588609</c:v>
                </c:pt>
                <c:pt idx="22">
                  <c:v>0.0364960748779337</c:v>
                </c:pt>
                <c:pt idx="23">
                  <c:v>0.0346932235310311</c:v>
                </c:pt>
                <c:pt idx="24">
                  <c:v>0.0352444089364838</c:v>
                </c:pt>
                <c:pt idx="25">
                  <c:v>0.0493696579244679</c:v>
                </c:pt>
                <c:pt idx="26">
                  <c:v>0.0534155887236333</c:v>
                </c:pt>
                <c:pt idx="27">
                  <c:v>0.0645327693332851</c:v>
                </c:pt>
                <c:pt idx="28">
                  <c:v>0.0585991188022025</c:v>
                </c:pt>
                <c:pt idx="29">
                  <c:v>0.0564048870497768</c:v>
                </c:pt>
                <c:pt idx="30">
                  <c:v>0.0615683110801894</c:v>
                </c:pt>
                <c:pt idx="31">
                  <c:v>0.0605941906946704</c:v>
                </c:pt>
                <c:pt idx="32">
                  <c:v>0.0569151355391959</c:v>
                </c:pt>
                <c:pt idx="33">
                  <c:v>0.0536325660816537</c:v>
                </c:pt>
                <c:pt idx="34">
                  <c:v>0.0520111738981788</c:v>
                </c:pt>
                <c:pt idx="35">
                  <c:v>0.0507443376568925</c:v>
                </c:pt>
                <c:pt idx="36">
                  <c:v>0.0522841074639442</c:v>
                </c:pt>
                <c:pt idx="37">
                  <c:v>0.056431086965467</c:v>
                </c:pt>
                <c:pt idx="38">
                  <c:v>0.0635234911433745</c:v>
                </c:pt>
                <c:pt idx="39">
                  <c:v>0.0616457991556266</c:v>
                </c:pt>
                <c:pt idx="40">
                  <c:v>0.0633020704602489</c:v>
                </c:pt>
                <c:pt idx="41">
                  <c:v>0.0582909268221667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BD-4ADC-BA99-914A0EB25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Core/Normalized 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Core/Normalized 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Quarterly!$B$42:$AQ$42</c:f>
              <c:numCache>
                <c:formatCode>0.00</c:formatCode>
                <c:ptCount val="42"/>
                <c:pt idx="0">
                  <c:v>0.731786916317907</c:v>
                </c:pt>
                <c:pt idx="1">
                  <c:v>0.74264495243025</c:v>
                </c:pt>
                <c:pt idx="2">
                  <c:v>0.759238401256079</c:v>
                </c:pt>
                <c:pt idx="3">
                  <c:v>0.775198724500909</c:v>
                </c:pt>
                <c:pt idx="4">
                  <c:v>0.74515847320051</c:v>
                </c:pt>
                <c:pt idx="5">
                  <c:v>0.75757574698698</c:v>
                </c:pt>
                <c:pt idx="6">
                  <c:v>0.79061762821095</c:v>
                </c:pt>
                <c:pt idx="7">
                  <c:v>0.815973432587217</c:v>
                </c:pt>
                <c:pt idx="8">
                  <c:v>0.774375912918544</c:v>
                </c:pt>
                <c:pt idx="9">
                  <c:v>0.804204236828671</c:v>
                </c:pt>
                <c:pt idx="10">
                  <c:v>0.824671831371395</c:v>
                </c:pt>
                <c:pt idx="11">
                  <c:v>0.83475028463514</c:v>
                </c:pt>
                <c:pt idx="12">
                  <c:v>0.820094810872939</c:v>
                </c:pt>
                <c:pt idx="13">
                  <c:v>0.835295465904313</c:v>
                </c:pt>
                <c:pt idx="14">
                  <c:v>0.87302643761512</c:v>
                </c:pt>
                <c:pt idx="15">
                  <c:v>0.887277131359929</c:v>
                </c:pt>
                <c:pt idx="16">
                  <c:v>0.859901587880187</c:v>
                </c:pt>
                <c:pt idx="17">
                  <c:v>0.826807956214039</c:v>
                </c:pt>
                <c:pt idx="18">
                  <c:v>0.752522429071519</c:v>
                </c:pt>
                <c:pt idx="19">
                  <c:v>0.742906337717301</c:v>
                </c:pt>
                <c:pt idx="20">
                  <c:v>0.687454229839994</c:v>
                </c:pt>
                <c:pt idx="21">
                  <c:v>0.716514495869075</c:v>
                </c:pt>
                <c:pt idx="22">
                  <c:v>0.752303826033203</c:v>
                </c:pt>
                <c:pt idx="23">
                  <c:v>0.817827232487517</c:v>
                </c:pt>
                <c:pt idx="24">
                  <c:v>0.79106312367326</c:v>
                </c:pt>
                <c:pt idx="25">
                  <c:v>0.881582930783316</c:v>
                </c:pt>
                <c:pt idx="26">
                  <c:v>0.905624145291698</c:v>
                </c:pt>
                <c:pt idx="27">
                  <c:v>0.934222815009947</c:v>
                </c:pt>
                <c:pt idx="28">
                  <c:v>0.896938343892421</c:v>
                </c:pt>
                <c:pt idx="29">
                  <c:v>0.948645321511163</c:v>
                </c:pt>
                <c:pt idx="30">
                  <c:v>0.956072494013073</c:v>
                </c:pt>
                <c:pt idx="31">
                  <c:v>0.989754314370293</c:v>
                </c:pt>
                <c:pt idx="32">
                  <c:v>0.950322805942717</c:v>
                </c:pt>
                <c:pt idx="33">
                  <c:v>0.982840316393289</c:v>
                </c:pt>
                <c:pt idx="34">
                  <c:v>0.982384314953071</c:v>
                </c:pt>
                <c:pt idx="35">
                  <c:v>1.00213937700566</c:v>
                </c:pt>
                <c:pt idx="36">
                  <c:v>0.98314634942769</c:v>
                </c:pt>
                <c:pt idx="37">
                  <c:v>0.998798289071282</c:v>
                </c:pt>
                <c:pt idx="38">
                  <c:v>1.00187233135262</c:v>
                </c:pt>
                <c:pt idx="39">
                  <c:v>1.02381344770226</c:v>
                </c:pt>
                <c:pt idx="40">
                  <c:v>1.00177401342829</c:v>
                </c:pt>
                <c:pt idx="41">
                  <c:v>1.02484862928834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7-454C-B489-101FCBA75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Core/Normalized FFO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Core/Normalized FFO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Quarterly!$B$43:$AQ$43</c:f>
              <c:numCache>
                <c:formatCode>0.00%</c:formatCode>
                <c:ptCount val="42"/>
                <c:pt idx="0">
                  <c:v>0.0409098470906129</c:v>
                </c:pt>
                <c:pt idx="1">
                  <c:v>0.04452039428956</c:v>
                </c:pt>
                <c:pt idx="2">
                  <c:v>0.0474521603159898</c:v>
                </c:pt>
                <c:pt idx="3">
                  <c:v>0.04853233091618</c:v>
                </c:pt>
                <c:pt idx="4">
                  <c:v>0.0465819963654937</c:v>
                </c:pt>
                <c:pt idx="5">
                  <c:v>0.0450094389612718</c:v>
                </c:pt>
                <c:pt idx="6">
                  <c:v>0.0487286182159235</c:v>
                </c:pt>
                <c:pt idx="7">
                  <c:v>0.0511389308729812</c:v>
                </c:pt>
                <c:pt idx="8">
                  <c:v>0.051415376819968</c:v>
                </c:pt>
                <c:pt idx="9">
                  <c:v>0.051377565318818</c:v>
                </c:pt>
                <c:pt idx="10">
                  <c:v>0.0503186438716344</c:v>
                </c:pt>
                <c:pt idx="11">
                  <c:v>0.0520460857893694</c:v>
                </c:pt>
                <c:pt idx="12">
                  <c:v>0.044580549142661</c:v>
                </c:pt>
                <c:pt idx="13">
                  <c:v>0.0449554655094672</c:v>
                </c:pt>
                <c:pt idx="14">
                  <c:v>0.0427699988768582</c:v>
                </c:pt>
                <c:pt idx="15">
                  <c:v>0.0455174996483058</c:v>
                </c:pt>
                <c:pt idx="16">
                  <c:v>0.0601746310018407</c:v>
                </c:pt>
                <c:pt idx="17">
                  <c:v>0.0579423991494466</c:v>
                </c:pt>
                <c:pt idx="18">
                  <c:v>0.0574380860561976</c:v>
                </c:pt>
                <c:pt idx="19">
                  <c:v>0.0509225413359342</c:v>
                </c:pt>
                <c:pt idx="20">
                  <c:v>0.039947872409691</c:v>
                </c:pt>
                <c:pt idx="21">
                  <c:v>0.0377831156771781</c:v>
                </c:pt>
                <c:pt idx="22">
                  <c:v>0.0375515491200014</c:v>
                </c:pt>
                <c:pt idx="23">
                  <c:v>0.0361597197323831</c:v>
                </c:pt>
                <c:pt idx="24">
                  <c:v>0.0353856675996066</c:v>
                </c:pt>
                <c:pt idx="25">
                  <c:v>0.0497495363575694</c:v>
                </c:pt>
                <c:pt idx="26">
                  <c:v>0.0544063475212281</c:v>
                </c:pt>
                <c:pt idx="27">
                  <c:v>0.0639712322308716</c:v>
                </c:pt>
                <c:pt idx="28">
                  <c:v>0.0597104150366005</c:v>
                </c:pt>
                <c:pt idx="29">
                  <c:v>0.0567423822836252</c:v>
                </c:pt>
                <c:pt idx="30">
                  <c:v>0.0636227261099003</c:v>
                </c:pt>
                <c:pt idx="31">
                  <c:v>0.0617462139489506</c:v>
                </c:pt>
                <c:pt idx="32">
                  <c:v>0.0586733274792227</c:v>
                </c:pt>
                <c:pt idx="33">
                  <c:v>0.0548103311879788</c:v>
                </c:pt>
                <c:pt idx="34">
                  <c:v>0.050652108896171</c:v>
                </c:pt>
                <c:pt idx="35">
                  <c:v>0.053243864858279</c:v>
                </c:pt>
                <c:pt idx="36">
                  <c:v>0.0529774596393532</c:v>
                </c:pt>
                <c:pt idx="37">
                  <c:v>0.0569066995739181</c:v>
                </c:pt>
                <c:pt idx="38">
                  <c:v>0.0598406933464085</c:v>
                </c:pt>
                <c:pt idx="39">
                  <c:v>0.0640019182328437</c:v>
                </c:pt>
                <c:pt idx="40">
                  <c:v>0.0681310474685269</c:v>
                </c:pt>
                <c:pt idx="41">
                  <c:v>0.0605160943886181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F2-4AA1-98EC-F4E750CFD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AFFO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Quarterly!$B$49:$AQ$49</c:f>
              <c:numCache>
                <c:formatCode>0.00</c:formatCode>
                <c:ptCount val="42"/>
                <c:pt idx="0">
                  <c:v>0.672357747730463</c:v>
                </c:pt>
                <c:pt idx="1">
                  <c:v>0.672630592317129</c:v>
                </c:pt>
                <c:pt idx="2">
                  <c:v>0.669960214481489</c:v>
                </c:pt>
                <c:pt idx="3">
                  <c:v>0.681750150482273</c:v>
                </c:pt>
                <c:pt idx="4">
                  <c:v>0.683426079905438</c:v>
                </c:pt>
                <c:pt idx="5">
                  <c:v>0.673788087946722</c:v>
                </c:pt>
                <c:pt idx="6">
                  <c:v>0.7428195892449</c:v>
                </c:pt>
                <c:pt idx="7">
                  <c:v>0.719770239245642</c:v>
                </c:pt>
                <c:pt idx="8">
                  <c:v>0.718077126313016</c:v>
                </c:pt>
                <c:pt idx="9">
                  <c:v>0.73087855176011</c:v>
                </c:pt>
                <c:pt idx="10">
                  <c:v>0.751923815370548</c:v>
                </c:pt>
                <c:pt idx="11">
                  <c:v>0.756366395841221</c:v>
                </c:pt>
                <c:pt idx="12">
                  <c:v>0.766845043058665</c:v>
                </c:pt>
                <c:pt idx="13">
                  <c:v>0.764807424636628</c:v>
                </c:pt>
                <c:pt idx="14">
                  <c:v>0.790724665112326</c:v>
                </c:pt>
                <c:pt idx="15">
                  <c:v>0.800160705176508</c:v>
                </c:pt>
                <c:pt idx="16">
                  <c:v>0.801169942186946</c:v>
                </c:pt>
                <c:pt idx="17">
                  <c:v>0.782120873164029</c:v>
                </c:pt>
                <c:pt idx="18">
                  <c:v>0.690879858498541</c:v>
                </c:pt>
                <c:pt idx="19">
                  <c:v>0.662381601511227</c:v>
                </c:pt>
                <c:pt idx="20">
                  <c:v>0.629504161983793</c:v>
                </c:pt>
                <c:pt idx="21">
                  <c:v>0.651080198047343</c:v>
                </c:pt>
                <c:pt idx="22">
                  <c:v>0.666080219320826</c:v>
                </c:pt>
                <c:pt idx="23">
                  <c:v>0.741195561925092</c:v>
                </c:pt>
                <c:pt idx="24">
                  <c:v>0.725013620820218</c:v>
                </c:pt>
                <c:pt idx="25">
                  <c:v>0.798582417780856</c:v>
                </c:pt>
                <c:pt idx="26">
                  <c:v>0.810756936688082</c:v>
                </c:pt>
                <c:pt idx="27">
                  <c:v>0.815192269387722</c:v>
                </c:pt>
                <c:pt idx="28">
                  <c:v>0.823932954189565</c:v>
                </c:pt>
                <c:pt idx="29">
                  <c:v>0.836948112749763</c:v>
                </c:pt>
                <c:pt idx="30">
                  <c:v>0.839571795029253</c:v>
                </c:pt>
                <c:pt idx="31">
                  <c:v>0.85663805110845</c:v>
                </c:pt>
                <c:pt idx="32">
                  <c:v>0.857747274071649</c:v>
                </c:pt>
                <c:pt idx="33">
                  <c:v>0.897483997292028</c:v>
                </c:pt>
                <c:pt idx="34">
                  <c:v>0.893514446747719</c:v>
                </c:pt>
                <c:pt idx="35">
                  <c:v>0.897253195223078</c:v>
                </c:pt>
                <c:pt idx="36">
                  <c:v>0.895864429021165</c:v>
                </c:pt>
                <c:pt idx="37">
                  <c:v>0.8949210540859</c:v>
                </c:pt>
                <c:pt idx="38">
                  <c:v>0.875360128995124</c:v>
                </c:pt>
                <c:pt idx="39">
                  <c:v>0.885210495864656</c:v>
                </c:pt>
                <c:pt idx="40">
                  <c:v>0.89692149796689</c:v>
                </c:pt>
                <c:pt idx="41">
                  <c:v>0.871777405705299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920-B345-263064AB4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Levered cash-on-cash (AFFO / market cap),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Levered cash-on-cash (AFFO / market cap),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Quarterly!$B$50:$AQ$50</c:f>
              <c:numCache>
                <c:formatCode>0.00%</c:formatCode>
                <c:ptCount val="42"/>
                <c:pt idx="0">
                  <c:v>0.037587516306308</c:v>
                </c:pt>
                <c:pt idx="1">
                  <c:v>0.0403231437622832</c:v>
                </c:pt>
                <c:pt idx="2">
                  <c:v>0.0418723018360447</c:v>
                </c:pt>
                <c:pt idx="3">
                  <c:v>0.042681860611501</c:v>
                </c:pt>
                <c:pt idx="4">
                  <c:v>0.042722927156023</c:v>
                </c:pt>
                <c:pt idx="5">
                  <c:v>0.0400314079983228</c:v>
                </c:pt>
                <c:pt idx="6">
                  <c:v>0.0457826525441019</c:v>
                </c:pt>
                <c:pt idx="7">
                  <c:v>0.0451096555833976</c:v>
                </c:pt>
                <c:pt idx="8">
                  <c:v>0.0476773688582783</c:v>
                </c:pt>
                <c:pt idx="9">
                  <c:v>0.0466930647881902</c:v>
                </c:pt>
                <c:pt idx="10">
                  <c:v>0.0458798096951024</c:v>
                </c:pt>
                <c:pt idx="11">
                  <c:v>0.0471589061432363</c:v>
                </c:pt>
                <c:pt idx="12">
                  <c:v>0.0416858790881673</c:v>
                </c:pt>
                <c:pt idx="13">
                  <c:v>0.0411618106443488</c:v>
                </c:pt>
                <c:pt idx="14">
                  <c:v>0.038737994156447</c:v>
                </c:pt>
                <c:pt idx="15">
                  <c:v>0.0410484090361226</c:v>
                </c:pt>
                <c:pt idx="16">
                  <c:v>0.0560646780054356</c:v>
                </c:pt>
                <c:pt idx="17">
                  <c:v>0.0548107447145227</c:v>
                </c:pt>
                <c:pt idx="18">
                  <c:v>0.0527330684560386</c:v>
                </c:pt>
                <c:pt idx="19">
                  <c:v>0.0454029704292994</c:v>
                </c:pt>
                <c:pt idx="20">
                  <c:v>0.0365804017965692</c:v>
                </c:pt>
                <c:pt idx="21">
                  <c:v>0.0343326458568087</c:v>
                </c:pt>
                <c:pt idx="22">
                  <c:v>0.0332476629895318</c:v>
                </c:pt>
                <c:pt idx="23">
                  <c:v>0.0327714983329399</c:v>
                </c:pt>
                <c:pt idx="24">
                  <c:v>0.0324311552691312</c:v>
                </c:pt>
                <c:pt idx="25">
                  <c:v>0.045065646850267</c:v>
                </c:pt>
                <c:pt idx="26">
                  <c:v>0.0487070976210449</c:v>
                </c:pt>
                <c:pt idx="27">
                  <c:v>0.0558205742141482</c:v>
                </c:pt>
                <c:pt idx="28">
                  <c:v>0.0548503461715001</c:v>
                </c:pt>
                <c:pt idx="29">
                  <c:v>0.0500613123665174</c:v>
                </c:pt>
                <c:pt idx="30">
                  <c:v>0.0558700796218212</c:v>
                </c:pt>
                <c:pt idx="31">
                  <c:v>0.0534417032717933</c:v>
                </c:pt>
                <c:pt idx="32">
                  <c:v>0.052957675424923</c:v>
                </c:pt>
                <c:pt idx="33">
                  <c:v>0.0500502414349504</c:v>
                </c:pt>
                <c:pt idx="34">
                  <c:v>0.0460699446928053</c:v>
                </c:pt>
                <c:pt idx="35">
                  <c:v>0.0476712411130482</c:v>
                </c:pt>
                <c:pt idx="36">
                  <c:v>0.0482742184400407</c:v>
                </c:pt>
                <c:pt idx="37">
                  <c:v>0.0509882767366313</c:v>
                </c:pt>
                <c:pt idx="38">
                  <c:v>0.0522842635809184</c:v>
                </c:pt>
                <c:pt idx="39">
                  <c:v>0.0553373955991059</c:v>
                </c:pt>
                <c:pt idx="40">
                  <c:v>0.0609999863585986</c:v>
                </c:pt>
                <c:pt idx="41">
                  <c:v>0.0514774204324799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F7-4DB6-9673-C3CB07D06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Quarterly!$B$70:$AQ$70</c:f>
              <c:numCache>
                <c:formatCode>0.00</c:formatCode>
                <c:ptCount val="42"/>
                <c:pt idx="0">
                  <c:v>0.625578166455052</c:v>
                </c:pt>
                <c:pt idx="1">
                  <c:v>0.706894883273172</c:v>
                </c:pt>
                <c:pt idx="2">
                  <c:v>0.848607921214071</c:v>
                </c:pt>
                <c:pt idx="3">
                  <c:v>0.762430278576908</c:v>
                </c:pt>
                <c:pt idx="4">
                  <c:v>0.765582406922352</c:v>
                </c:pt>
                <c:pt idx="5">
                  <c:v>0.683893348005195</c:v>
                </c:pt>
                <c:pt idx="6">
                  <c:v>0.998670656719557</c:v>
                </c:pt>
                <c:pt idx="7">
                  <c:v>0.833874542993874</c:v>
                </c:pt>
                <c:pt idx="8">
                  <c:v>0.880411992414979</c:v>
                </c:pt>
                <c:pt idx="9">
                  <c:v>0.823723183037435</c:v>
                </c:pt>
                <c:pt idx="10">
                  <c:v>0.928044850967117</c:v>
                </c:pt>
                <c:pt idx="11">
                  <c:v>0.819500470543558</c:v>
                </c:pt>
                <c:pt idx="12">
                  <c:v>0.95168548080966</c:v>
                </c:pt>
                <c:pt idx="13">
                  <c:v>0.764685011534597</c:v>
                </c:pt>
                <c:pt idx="14">
                  <c:v>1.00328934618026</c:v>
                </c:pt>
                <c:pt idx="15">
                  <c:v>0.86069738703024</c:v>
                </c:pt>
                <c:pt idx="16">
                  <c:v>0.928235336585019</c:v>
                </c:pt>
                <c:pt idx="17">
                  <c:v>0.6930060156382</c:v>
                </c:pt>
                <c:pt idx="18">
                  <c:v>0.940948530112466</c:v>
                </c:pt>
                <c:pt idx="19">
                  <c:v>0.630039963419527</c:v>
                </c:pt>
                <c:pt idx="20">
                  <c:v>0.870619653496569</c:v>
                </c:pt>
                <c:pt idx="21">
                  <c:v>0.602362184918355</c:v>
                </c:pt>
                <c:pt idx="22">
                  <c:v>0.957028224216475</c:v>
                </c:pt>
                <c:pt idx="23">
                  <c:v>0.735295491370737</c:v>
                </c:pt>
                <c:pt idx="24">
                  <c:v>0.911802644890373</c:v>
                </c:pt>
                <c:pt idx="25">
                  <c:v>0.793624714609098</c:v>
                </c:pt>
                <c:pt idx="26">
                  <c:v>1.11467368098891</c:v>
                </c:pt>
                <c:pt idx="27">
                  <c:v>0.86526478759032</c:v>
                </c:pt>
                <c:pt idx="28">
                  <c:v>1.00978125201965</c:v>
                </c:pt>
                <c:pt idx="29">
                  <c:v>0.88710419810796</c:v>
                </c:pt>
                <c:pt idx="30">
                  <c:v>1.15890307457172</c:v>
                </c:pt>
                <c:pt idx="31">
                  <c:v>0.876182919428363</c:v>
                </c:pt>
                <c:pt idx="32">
                  <c:v>1.05857766003607</c:v>
                </c:pt>
                <c:pt idx="33">
                  <c:v>0.985652922618635</c:v>
                </c:pt>
                <c:pt idx="34">
                  <c:v>1.12483970383332</c:v>
                </c:pt>
                <c:pt idx="35">
                  <c:v>0.864856437206164</c:v>
                </c:pt>
                <c:pt idx="36">
                  <c:v>1.06625412648192</c:v>
                </c:pt>
                <c:pt idx="37">
                  <c:v>0.931343324584051</c:v>
                </c:pt>
                <c:pt idx="38">
                  <c:v>1.20427796378677</c:v>
                </c:pt>
                <c:pt idx="39">
                  <c:v>1.00271657307737</c:v>
                </c:pt>
                <c:pt idx="40">
                  <c:v>1.05273636729867</c:v>
                </c:pt>
                <c:pt idx="41">
                  <c:v>0.853849717947569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59-4BBE-B525-77A4F4D63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Quarterly!$B$71:$AQ$71</c:f>
              <c:numCache>
                <c:formatCode>0.00%</c:formatCode>
                <c:ptCount val="42"/>
                <c:pt idx="0">
                  <c:v>0.0349723485925023</c:v>
                </c:pt>
                <c:pt idx="1">
                  <c:v>0.042377233995339</c:v>
                </c:pt>
                <c:pt idx="2">
                  <c:v>0.0530377270910551</c:v>
                </c:pt>
                <c:pt idx="3">
                  <c:v>0.0477329456446575</c:v>
                </c:pt>
                <c:pt idx="4">
                  <c:v>0.0478587551230149</c:v>
                </c:pt>
                <c:pt idx="5">
                  <c:v>0.0406317863599568</c:v>
                </c:pt>
                <c:pt idx="6">
                  <c:v>0.0615516773447765</c:v>
                </c:pt>
                <c:pt idx="7">
                  <c:v>0.0522608346152796</c:v>
                </c:pt>
                <c:pt idx="8">
                  <c:v>0.0584557365378647</c:v>
                </c:pt>
                <c:pt idx="9">
                  <c:v>0.0526245569260121</c:v>
                </c:pt>
                <c:pt idx="10">
                  <c:v>0.0566261106251944</c:v>
                </c:pt>
                <c:pt idx="11">
                  <c:v>0.0510952707407356</c:v>
                </c:pt>
                <c:pt idx="12">
                  <c:v>0.0517338492855863</c:v>
                </c:pt>
                <c:pt idx="13">
                  <c:v>0.0411552223911965</c:v>
                </c:pt>
                <c:pt idx="14">
                  <c:v>0.049151643478878</c:v>
                </c:pt>
                <c:pt idx="15">
                  <c:v>0.0441539532878532</c:v>
                </c:pt>
                <c:pt idx="16">
                  <c:v>0.0649565248502082</c:v>
                </c:pt>
                <c:pt idx="17">
                  <c:v>0.0485656080947065</c:v>
                </c:pt>
                <c:pt idx="18">
                  <c:v>0.0718201618438618</c:v>
                </c:pt>
                <c:pt idx="19">
                  <c:v>0.0431861116962634</c:v>
                </c:pt>
                <c:pt idx="20">
                  <c:v>0.0505915904297298</c:v>
                </c:pt>
                <c:pt idx="21">
                  <c:v>0.0317636562045028</c:v>
                </c:pt>
                <c:pt idx="22">
                  <c:v>0.0477704500858229</c:v>
                </c:pt>
                <c:pt idx="23">
                  <c:v>0.0325106304024385</c:v>
                </c:pt>
                <c:pt idx="24">
                  <c:v>0.0407865622135351</c:v>
                </c:pt>
                <c:pt idx="25">
                  <c:v>0.0447858734726516</c:v>
                </c:pt>
                <c:pt idx="26">
                  <c:v>0.066965223902147</c:v>
                </c:pt>
                <c:pt idx="27">
                  <c:v>0.0592493073159927</c:v>
                </c:pt>
                <c:pt idx="28">
                  <c:v>0.0672225221107321</c:v>
                </c:pt>
                <c:pt idx="29">
                  <c:v>0.053061354326047</c:v>
                </c:pt>
                <c:pt idx="30">
                  <c:v>0.0771202742084008</c:v>
                </c:pt>
                <c:pt idx="31">
                  <c:v>0.0546610176040104</c:v>
                </c:pt>
                <c:pt idx="32">
                  <c:v>0.0653570274448719</c:v>
                </c:pt>
                <c:pt idx="33">
                  <c:v>0.0549671825870731</c:v>
                </c:pt>
                <c:pt idx="34">
                  <c:v>0.0579971629250042</c:v>
                </c:pt>
                <c:pt idx="35">
                  <c:v>0.0459499949019144</c:v>
                </c:pt>
                <c:pt idx="36">
                  <c:v>0.0574557744977362</c:v>
                </c:pt>
                <c:pt idx="37">
                  <c:v>0.053063441690073</c:v>
                </c:pt>
                <c:pt idx="38">
                  <c:v>0.0719301512574033</c:v>
                </c:pt>
                <c:pt idx="39">
                  <c:v>0.062683083783324</c:v>
                </c:pt>
                <c:pt idx="40">
                  <c:v>0.0715970173420795</c:v>
                </c:pt>
                <c:pt idx="41">
                  <c:v>0.0504188117623685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72-438C-83E4-87C789344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Quarterly!$B$82:$AQ$82</c:f>
              <c:numCache>
                <c:formatCode>0.00</c:formatCode>
                <c:ptCount val="42"/>
                <c:pt idx="0">
                  <c:v>0.949681247375433</c:v>
                </c:pt>
                <c:pt idx="1">
                  <c:v>0.986059290079338</c:v>
                </c:pt>
                <c:pt idx="2">
                  <c:v>0.938222736007482</c:v>
                </c:pt>
                <c:pt idx="3">
                  <c:v>0.969694272873324</c:v>
                </c:pt>
                <c:pt idx="4">
                  <c:v>0.956893849467795</c:v>
                </c:pt>
                <c:pt idx="5">
                  <c:v>0.943970762086399</c:v>
                </c:pt>
                <c:pt idx="6">
                  <c:v>0.981686285007975</c:v>
                </c:pt>
                <c:pt idx="7">
                  <c:v>1.00796771672869</c:v>
                </c:pt>
                <c:pt idx="8">
                  <c:v>0.981738623201671</c:v>
                </c:pt>
                <c:pt idx="9">
                  <c:v>1.00777492829912</c:v>
                </c:pt>
                <c:pt idx="10">
                  <c:v>1.02894585060164</c:v>
                </c:pt>
                <c:pt idx="11">
                  <c:v>1.02821203571159</c:v>
                </c:pt>
                <c:pt idx="12">
                  <c:v>1.01503820148629</c:v>
                </c:pt>
                <c:pt idx="13">
                  <c:v>1.02288130345741</c:v>
                </c:pt>
                <c:pt idx="14">
                  <c:v>1.06792048182704</c:v>
                </c:pt>
                <c:pt idx="15">
                  <c:v>1.06935885460446</c:v>
                </c:pt>
                <c:pt idx="16">
                  <c:v>1.04593063713518</c:v>
                </c:pt>
                <c:pt idx="17">
                  <c:v>1.00931754644563</c:v>
                </c:pt>
                <c:pt idx="18">
                  <c:v>0.927763084055974</c:v>
                </c:pt>
                <c:pt idx="19">
                  <c:v>0.93842442430036</c:v>
                </c:pt>
                <c:pt idx="20">
                  <c:v>0.850920570242112</c:v>
                </c:pt>
                <c:pt idx="21">
                  <c:v>0.911679658660343</c:v>
                </c:pt>
                <c:pt idx="22">
                  <c:v>0.927282306364376</c:v>
                </c:pt>
                <c:pt idx="23">
                  <c:v>0.965171267879068</c:v>
                </c:pt>
                <c:pt idx="24">
                  <c:v>0.970868889600933</c:v>
                </c:pt>
                <c:pt idx="25">
                  <c:v>1.05281594860497</c:v>
                </c:pt>
                <c:pt idx="26">
                  <c:v>1.07883350524926</c:v>
                </c:pt>
                <c:pt idx="27">
                  <c:v>1.12406218075446</c:v>
                </c:pt>
                <c:pt idx="28">
                  <c:v>1.06193216197192</c:v>
                </c:pt>
                <c:pt idx="29">
                  <c:v>1.11511835524091</c:v>
                </c:pt>
                <c:pt idx="30">
                  <c:v>1.1068783889159</c:v>
                </c:pt>
                <c:pt idx="31">
                  <c:v>1.14877304822986</c:v>
                </c:pt>
                <c:pt idx="32">
                  <c:v>1.0982875237893</c:v>
                </c:pt>
                <c:pt idx="33">
                  <c:v>1.13777850903607</c:v>
                </c:pt>
                <c:pt idx="34">
                  <c:v>1.19662501313277</c:v>
                </c:pt>
                <c:pt idx="35">
                  <c:v>1.14832363818633</c:v>
                </c:pt>
                <c:pt idx="36">
                  <c:v>1.15043902006605</c:v>
                </c:pt>
                <c:pt idx="37">
                  <c:v>1.17943562333235</c:v>
                </c:pt>
                <c:pt idx="38">
                  <c:v>1.26107585571361</c:v>
                </c:pt>
                <c:pt idx="39">
                  <c:v>1.1883609203319</c:v>
                </c:pt>
                <c:pt idx="40">
                  <c:v>1.13598811092371</c:v>
                </c:pt>
                <c:pt idx="41">
                  <c:v>1.19596420392901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F4-487A-B9B6-5AEEA7EF3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/ TEV,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/ TEV,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Quarterly!$B$83:$AQ$83</c:f>
              <c:numCache>
                <c:formatCode>0.00%</c:formatCode>
                <c:ptCount val="42"/>
                <c:pt idx="0">
                  <c:v>0.0415777652379565</c:v>
                </c:pt>
                <c:pt idx="1">
                  <c:v>0.0454073864546007</c:v>
                </c:pt>
                <c:pt idx="2">
                  <c:v>0.0446249706290591</c:v>
                </c:pt>
                <c:pt idx="3">
                  <c:v>0.045684277612274</c:v>
                </c:pt>
                <c:pt idx="4">
                  <c:v>0.0451130924430418</c:v>
                </c:pt>
                <c:pt idx="5">
                  <c:v>0.0428187901680606</c:v>
                </c:pt>
                <c:pt idx="6">
                  <c:v>0.0456776606425421</c:v>
                </c:pt>
                <c:pt idx="7">
                  <c:v>0.0473819130435804</c:v>
                </c:pt>
                <c:pt idx="8">
                  <c:v>0.04820943864005</c:v>
                </c:pt>
                <c:pt idx="9">
                  <c:v>0.0480287384847361</c:v>
                </c:pt>
                <c:pt idx="10">
                  <c:v>0.0473685146825226</c:v>
                </c:pt>
                <c:pt idx="11">
                  <c:v>0.048504426206277</c:v>
                </c:pt>
                <c:pt idx="12">
                  <c:v>0.0430547284671778</c:v>
                </c:pt>
                <c:pt idx="13">
                  <c:v>0.0427786070818838</c:v>
                </c:pt>
                <c:pt idx="14">
                  <c:v>0.0415562430840967</c:v>
                </c:pt>
                <c:pt idx="15">
                  <c:v>0.0432030097229981</c:v>
                </c:pt>
                <c:pt idx="16">
                  <c:v>0.0531782526127479</c:v>
                </c:pt>
                <c:pt idx="17">
                  <c:v>0.0519421199440062</c:v>
                </c:pt>
                <c:pt idx="18">
                  <c:v>0.0508340427127406</c:v>
                </c:pt>
                <c:pt idx="19">
                  <c:v>0.0478049265033712</c:v>
                </c:pt>
                <c:pt idx="20">
                  <c:v>0.0382731614537438</c:v>
                </c:pt>
                <c:pt idx="21">
                  <c:v>0.0379032822715456</c:v>
                </c:pt>
                <c:pt idx="22">
                  <c:v>0.0368502619041596</c:v>
                </c:pt>
                <c:pt idx="23">
                  <c:v>0.0345817971978389</c:v>
                </c:pt>
                <c:pt idx="24">
                  <c:v>0.0352368008267855</c:v>
                </c:pt>
                <c:pt idx="25">
                  <c:v>0.0460674755789274</c:v>
                </c:pt>
                <c:pt idx="26">
                  <c:v>0.0498690020066402</c:v>
                </c:pt>
                <c:pt idx="27">
                  <c:v>0.0572030587920787</c:v>
                </c:pt>
                <c:pt idx="28">
                  <c:v>0.0532375929787616</c:v>
                </c:pt>
                <c:pt idx="29">
                  <c:v>0.051509034030985</c:v>
                </c:pt>
                <c:pt idx="30">
                  <c:v>0.0555312769939274</c:v>
                </c:pt>
                <c:pt idx="31">
                  <c:v>0.0549100328990975</c:v>
                </c:pt>
                <c:pt idx="32">
                  <c:v>0.052240554235656</c:v>
                </c:pt>
                <c:pt idx="33">
                  <c:v>0.049761247139361</c:v>
                </c:pt>
                <c:pt idx="34">
                  <c:v>0.0484264884571517</c:v>
                </c:pt>
                <c:pt idx="35">
                  <c:v>0.0479182527900319</c:v>
                </c:pt>
                <c:pt idx="36">
                  <c:v>0.0485841589995812</c:v>
                </c:pt>
                <c:pt idx="37">
                  <c:v>0.0514326135719874</c:v>
                </c:pt>
                <c:pt idx="38">
                  <c:v>0.0568355105180881</c:v>
                </c:pt>
                <c:pt idx="39">
                  <c:v>0.0550100670281812</c:v>
                </c:pt>
                <c:pt idx="40">
                  <c:v>0.0556445379170052</c:v>
                </c:pt>
                <c:pt idx="41">
                  <c:v>0.0532512673894705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38-4142-A7F0-B501FAF3F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 CAGR, Q1 2016 to Q2 2026 (as reported): whole company vs per share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CHARTS!$B$6</c:f>
              <c:strCache>
                <c:ptCount val="1"/>
                <c:pt idx="0">
                  <c:v>Whole company</c:v>
                </c:pt>
              </c:strCache>
            </c:strRef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CHARTS!$A$7:$A$10</c:f>
              <c:strCache>
                <c:ptCount val="4"/>
                <c:pt idx="0">
                  <c:v>AFFO</c:v>
                </c:pt>
                <c:pt idx="1">
                  <c:v>EBITDAre</c:v>
                </c:pt>
                <c:pt idx="2">
                  <c:v>Core/Norm. FFO</c:v>
                </c:pt>
                <c:pt idx="3">
                  <c:v>FFO</c:v>
                </c:pt>
              </c:strCache>
            </c:strRef>
          </c:cat>
          <c:val>
            <c:numRef>
              <c:f>CHARTS!$B$7:$B$10</c:f>
              <c:numCache>
                <c:formatCode>0.0%</c:formatCode>
                <c:ptCount val="4"/>
                <c:pt idx="0">
                  <c:v>0.0274875286367837</c:v>
                </c:pt>
                <c:pt idx="1">
                  <c:v>0.024568410356858</c:v>
                </c:pt>
                <c:pt idx="2">
                  <c:v>0.0352420742248654</c:v>
                </c:pt>
                <c:pt idx="3">
                  <c:v>0.0508563424244277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AB7-470E-8E07-5A53B4EBF1F5}"/>
            </c:ext>
          </c:extLst>
        </c:ser>
        <c:ser>
          <c:idx val="1"/>
          <c:order val="1"/>
          <c:tx>
            <c:strRef>
              <c:f>CHARTS!$C$6</c:f>
              <c:strCache>
                <c:ptCount val="1"/>
                <c:pt idx="0">
                  <c:v>Per share</c:v>
                </c:pt>
              </c:strCache>
            </c:strRef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CHARTS!$A$7:$A$10</c:f>
              <c:strCache>
                <c:ptCount val="4"/>
                <c:pt idx="0">
                  <c:v>AFFO</c:v>
                </c:pt>
                <c:pt idx="1">
                  <c:v>EBITDAre</c:v>
                </c:pt>
                <c:pt idx="2">
                  <c:v>Core/Norm. FFO</c:v>
                </c:pt>
                <c:pt idx="3">
                  <c:v>FFO</c:v>
                </c:pt>
              </c:strCache>
            </c:strRef>
          </c:cat>
          <c:val>
            <c:numRef>
              <c:f>CHARTS!$C$7:$C$10</c:f>
              <c:numCache>
                <c:formatCode>0.0%</c:formatCode>
                <c:ptCount val="4"/>
                <c:pt idx="0">
                  <c:v>0.0256646435974339</c:v>
                </c:pt>
                <c:pt idx="1">
                  <c:v>0.0227507041804065</c:v>
                </c:pt>
                <c:pt idx="2">
                  <c:v>0.0334054316996626</c:v>
                </c:pt>
                <c:pt idx="3">
                  <c:v>0.0489919983309741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AB7-470E-8E07-5A53B4EBF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VMRK: Development + Land Held for Development per Share, and as % of TEV, Year End (2016-2026)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Development lines ($/share)</c:v>
          </c:tx>
          <c:spPr>
            <a:solidFill>
              <a:srgbClr val="1F4E79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Data'!$B$175:$L$175</c:f>
              <c:numCache>
                <c:formatCode>\$0.00</c:formatCode>
                <c:ptCount val="11"/>
                <c:pt idx="0">
                  <c:v>3.29732432812516</c:v>
                </c:pt>
                <c:pt idx="1">
                  <c:v>1.91509901978405</c:v>
                </c:pt>
                <c:pt idx="2">
                  <c:v>2.43778247686281</c:v>
                </c:pt>
                <c:pt idx="3">
                  <c:v>1.9086500387543</c:v>
                </c:pt>
                <c:pt idx="4">
                  <c:v>1.80556389469317</c:v>
                </c:pt>
                <c:pt idx="5">
                  <c:v>1.06791441464079</c:v>
                </c:pt>
                <c:pt idx="6">
                  <c:v>1.51660534215342</c:v>
                </c:pt>
                <c:pt idx="7">
                  <c:v>1.71030576484651</c:v>
                </c:pt>
                <c:pt idx="8">
                  <c:v>1.65460096873886</c:v>
                </c:pt>
                <c:pt idx="9">
                  <c:v>1.99575246984268</c:v>
                </c:pt>
                <c:pt idx="10">
                  <c:v>2.205603143724</c:v>
                </c:pt>
              </c:numCache>
            </c:numRef>
          </c:val>
        </c:ser>
        <c:ser>
          <c:idx val="1"/>
          <c:order val="1"/>
          <c:tx>
            <c:v>Land held for development ($/share)</c:v>
          </c:tx>
          <c:spPr>
            <a:solidFill>
              <a:srgbClr val="BFBFBF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Data'!$B$176:$L$176</c:f>
              <c:numCache>
                <c:formatCode>\$0.00</c:formatCode>
                <c:ptCount val="11"/>
                <c:pt idx="0">
                  <c:v>0.265820541535654</c:v>
                </c:pt>
                <c:pt idx="1">
                  <c:v>0.218014374069822</c:v>
                </c:pt>
                <c:pt idx="2">
                  <c:v>0.226726347862582</c:v>
                </c:pt>
                <c:pt idx="3">
                  <c:v>0.12423987848712</c:v>
                </c:pt>
                <c:pt idx="4">
                  <c:v>0.253018853818159</c:v>
                </c:pt>
                <c:pt idx="5">
                  <c:v>0.270436383239192</c:v>
                </c:pt>
                <c:pt idx="6">
                  <c:v>0.306742466567186</c:v>
                </c:pt>
                <c:pt idx="7">
                  <c:v>0.397894826971308</c:v>
                </c:pt>
                <c:pt idx="8">
                  <c:v>0.272808058655386</c:v>
                </c:pt>
                <c:pt idx="9">
                  <c:v>0.268887686900354</c:v>
                </c:pt>
                <c:pt idx="10">
                  <c:v>0.204081912365951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lineChart>
        <c:grouping val="standard"/>
        <c:varyColors val="0"/>
        <c:ser>
          <c:idx val="2"/>
          <c:order val="2"/>
          <c:tx>
            <c:v>Development + land as % of TEV (right axis)</c:v>
          </c:tx>
          <c:spPr>
            <a:ln w="28575">
              <a:solidFill>
                <a:srgbClr val="A31F34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A31F34"/>
              </a:solidFill>
              <a:ln>
                <a:solidFill>
                  <a:srgbClr val="A31F34"/>
                </a:solidFill>
                <a:prstDash val="solid"/>
              </a:ln>
            </c:spPr>
          </c:marker>
          <c:dLbls>
            <c:numFmt formatCode="0.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A31F34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Data'!$B$178:$L$178</c:f>
              <c:numCache>
                <c:formatCode>0.0%</c:formatCode>
                <c:ptCount val="11"/>
                <c:pt idx="0">
                  <c:v>0.0419667579648578</c:v>
                </c:pt>
                <c:pt idx="1">
                  <c:v>0.0250680135043666</c:v>
                </c:pt>
                <c:pt idx="2">
                  <c:v>0.0314235943502218</c:v>
                </c:pt>
                <c:pt idx="3">
                  <c:v>0.0205326215989608</c:v>
                </c:pt>
                <c:pt idx="4">
                  <c:v>0.0262169212686098</c:v>
                </c:pt>
                <c:pt idx="5">
                  <c:v>0.0119881769723511</c:v>
                </c:pt>
                <c:pt idx="6">
                  <c:v>0.0231973536887982</c:v>
                </c:pt>
                <c:pt idx="7">
                  <c:v>0.025192392011849</c:v>
                </c:pt>
                <c:pt idx="8">
                  <c:v>0.0201071522724939</c:v>
                </c:pt>
                <c:pt idx="9">
                  <c:v>0.0262079484199025</c:v>
                </c:pt>
                <c:pt idx="10">
                  <c:v>0.02682329095317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8.2"/>
          <c:min val="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$ per share (bars)</a:t>
                </a:r>
              </a:p>
            </c:rich>
          </c:tx>
          <c:overlay val="0"/>
        </c:title>
        <c:numFmt formatCode="\$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ax val="0.0965"/>
          <c:min val="-0.0701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900" b="0">
                    <a:solidFill>
                      <a:srgbClr val="A31F34"/>
                    </a:solidFill>
                  </a:defRPr>
                </a:pPr>
                <a:r>
                  <a:rPr lang="en-US" sz="900" b="0">
                    <a:solidFill>
                      <a:srgbClr val="A31F34"/>
                    </a:solidFill>
                  </a:rPr>
                  <a:t>% of TEV (line)</a:t>
                </a:r>
              </a:p>
            </c:rich>
          </c:tx>
          <c:overlay val="0"/>
        </c:title>
        <c:numFmt formatCode="0%;;0%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Operating Metrics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Stabilized'!$B$26:$AQ$26</c:f>
              <c:numCache>
                <c:formatCode>0.00</c:formatCode>
                <c:ptCount val="42"/>
                <c:pt idx="0">
                  <c:v>1.09115411521112</c:v>
                </c:pt>
                <c:pt idx="1">
                  <c:v>1.0663603418722</c:v>
                </c:pt>
                <c:pt idx="2">
                  <c:v>1.06630378654025</c:v>
                </c:pt>
                <c:pt idx="3">
                  <c:v>1.09776103562368</c:v>
                </c:pt>
                <c:pt idx="4">
                  <c:v>1.07934179587459</c:v>
                </c:pt>
                <c:pt idx="5">
                  <c:v>1.07829260613355</c:v>
                </c:pt>
                <c:pt idx="6">
                  <c:v>1.10285347611323</c:v>
                </c:pt>
                <c:pt idx="7">
                  <c:v>1.13022409827146</c:v>
                </c:pt>
                <c:pt idx="8">
                  <c:v>1.10628256076594</c:v>
                </c:pt>
                <c:pt idx="9">
                  <c:v>1.13603251460022</c:v>
                </c:pt>
                <c:pt idx="10">
                  <c:v>1.15510734275882</c:v>
                </c:pt>
                <c:pt idx="11">
                  <c:v>1.15835167322957</c:v>
                </c:pt>
                <c:pt idx="12">
                  <c:v>1.15132817073945</c:v>
                </c:pt>
                <c:pt idx="13">
                  <c:v>1.17057211978744</c:v>
                </c:pt>
                <c:pt idx="14">
                  <c:v>1.17781316941971</c:v>
                </c:pt>
                <c:pt idx="15">
                  <c:v>1.19043090961884</c:v>
                </c:pt>
                <c:pt idx="16">
                  <c:v>1.18876978874354</c:v>
                </c:pt>
                <c:pt idx="17">
                  <c:v>1.14146605472936</c:v>
                </c:pt>
                <c:pt idx="18">
                  <c:v>1.06108200092457</c:v>
                </c:pt>
                <c:pt idx="19">
                  <c:v>1.03834155961049</c:v>
                </c:pt>
                <c:pt idx="20">
                  <c:v>0.983826947736492</c:v>
                </c:pt>
                <c:pt idx="21">
                  <c:v>1.00208335899994</c:v>
                </c:pt>
                <c:pt idx="22">
                  <c:v>1.03606642883939</c:v>
                </c:pt>
                <c:pt idx="23">
                  <c:v>1.10039534365028</c:v>
                </c:pt>
                <c:pt idx="24">
                  <c:v>1.10090596142699</c:v>
                </c:pt>
                <c:pt idx="25">
                  <c:v>1.1945456894455</c:v>
                </c:pt>
                <c:pt idx="26">
                  <c:v>1.20987477830347</c:v>
                </c:pt>
                <c:pt idx="27">
                  <c:v>1.27009121340683</c:v>
                </c:pt>
                <c:pt idx="28">
                  <c:v>1.22565361172828</c:v>
                </c:pt>
                <c:pt idx="29">
                  <c:v>1.25461705161093</c:v>
                </c:pt>
                <c:pt idx="30">
                  <c:v>1.26660254641933</c:v>
                </c:pt>
                <c:pt idx="31">
                  <c:v>1.2992225132841</c:v>
                </c:pt>
                <c:pt idx="32">
                  <c:v>1.28430582897493</c:v>
                </c:pt>
                <c:pt idx="33">
                  <c:v>1.30251048268167</c:v>
                </c:pt>
                <c:pt idx="34">
                  <c:v>1.30517754459785</c:v>
                </c:pt>
                <c:pt idx="35">
                  <c:v>1.33553744507073</c:v>
                </c:pt>
                <c:pt idx="36">
                  <c:v>1.32191176051211</c:v>
                </c:pt>
                <c:pt idx="37">
                  <c:v>1.34779506450208</c:v>
                </c:pt>
                <c:pt idx="38">
                  <c:v>1.34542554801653</c:v>
                </c:pt>
                <c:pt idx="39">
                  <c:v>1.37777210553091</c:v>
                </c:pt>
                <c:pt idx="40">
                  <c:v>1.37998023604545</c:v>
                </c:pt>
                <c:pt idx="41">
                  <c:v>1.39501715877255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79-4186-B92A-7D7A6F3B2ACF}"/>
            </c:ext>
          </c:extLst>
        </c:ser>
        <c:ser>
          <c:idx val="1"/>
          <c:order val="1"/>
          <c:tx>
            <c:v>EBITDAre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Stabilized'!$B$82:$AQ$82</c:f>
              <c:numCache>
                <c:formatCode>0.00</c:formatCode>
                <c:ptCount val="42"/>
                <c:pt idx="0">
                  <c:v>1.01037284679144</c:v>
                </c:pt>
                <c:pt idx="1">
                  <c:v>1.04730435070192</c:v>
                </c:pt>
                <c:pt idx="2">
                  <c:v>0.995776048677487</c:v>
                </c:pt>
                <c:pt idx="3">
                  <c:v>1.02681916204215</c:v>
                </c:pt>
                <c:pt idx="4">
                  <c:v>1.01200221200454</c:v>
                </c:pt>
                <c:pt idx="5">
                  <c:v>0.987093789915159</c:v>
                </c:pt>
                <c:pt idx="6">
                  <c:v>1.02345324102646</c:v>
                </c:pt>
                <c:pt idx="7">
                  <c:v>1.04273994440219</c:v>
                </c:pt>
                <c:pt idx="8">
                  <c:v>1.01940654650328</c:v>
                </c:pt>
                <c:pt idx="9">
                  <c:v>1.04887013992665</c:v>
                </c:pt>
                <c:pt idx="10">
                  <c:v>1.07116851709946</c:v>
                </c:pt>
                <c:pt idx="11">
                  <c:v>1.07271603217461</c:v>
                </c:pt>
                <c:pt idx="12">
                  <c:v>1.05565079411594</c:v>
                </c:pt>
                <c:pt idx="13">
                  <c:v>1.06422691725449</c:v>
                </c:pt>
                <c:pt idx="14">
                  <c:v>1.09670846932422</c:v>
                </c:pt>
                <c:pt idx="15">
                  <c:v>1.09799158845664</c:v>
                </c:pt>
                <c:pt idx="16">
                  <c:v>1.0858770028168</c:v>
                </c:pt>
                <c:pt idx="17">
                  <c:v>1.04917625939354</c:v>
                </c:pt>
                <c:pt idx="18">
                  <c:v>0.967753721700111</c:v>
                </c:pt>
                <c:pt idx="19">
                  <c:v>0.9727451156434</c:v>
                </c:pt>
                <c:pt idx="20">
                  <c:v>0.876608243269683</c:v>
                </c:pt>
                <c:pt idx="21">
                  <c:v>0.932812008409366</c:v>
                </c:pt>
                <c:pt idx="22">
                  <c:v>0.943922596836638</c:v>
                </c:pt>
                <c:pt idx="23">
                  <c:v>0.979639736736657</c:v>
                </c:pt>
                <c:pt idx="24">
                  <c:v>0.986095562956743</c:v>
                </c:pt>
                <c:pt idx="25">
                  <c:v>1.0745759459194</c:v>
                </c:pt>
                <c:pt idx="26">
                  <c:v>1.10720058526907</c:v>
                </c:pt>
                <c:pt idx="27">
                  <c:v>1.16029692076816</c:v>
                </c:pt>
                <c:pt idx="28">
                  <c:v>1.09895132758602</c:v>
                </c:pt>
                <c:pt idx="29">
                  <c:v>1.14801591866992</c:v>
                </c:pt>
                <c:pt idx="30">
                  <c:v>1.14616158593901</c:v>
                </c:pt>
                <c:pt idx="31">
                  <c:v>1.18780438828546</c:v>
                </c:pt>
                <c:pt idx="32">
                  <c:v>1.13480753209232</c:v>
                </c:pt>
                <c:pt idx="33">
                  <c:v>1.16986658211979</c:v>
                </c:pt>
                <c:pt idx="34">
                  <c:v>1.22731139938932</c:v>
                </c:pt>
                <c:pt idx="35">
                  <c:v>1.17843786461751</c:v>
                </c:pt>
                <c:pt idx="36">
                  <c:v>1.18159781693074</c:v>
                </c:pt>
                <c:pt idx="37">
                  <c:v>1.21729772405974</c:v>
                </c:pt>
                <c:pt idx="38">
                  <c:v>1.30474265712288</c:v>
                </c:pt>
                <c:pt idx="39">
                  <c:v>1.23173344925759</c:v>
                </c:pt>
                <c:pt idx="40">
                  <c:v>1.18395247274644</c:v>
                </c:pt>
                <c:pt idx="41">
                  <c:v>1.24025973194868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79-4186-B92A-7D7A6F3B2ACF}"/>
            </c:ext>
          </c:extLst>
        </c:ser>
        <c:ser>
          <c:idx val="2"/>
          <c:order val="2"/>
          <c:tx>
            <c:v>FFO</c:v>
          </c:tx>
          <c:spPr>
            <a:ln>
              <a:solidFill>
                <a:srgbClr val="2E7D3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E7D32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Stabilized'!$B$38:$AQ$38</c:f>
              <c:numCache>
                <c:formatCode>0.00</c:formatCode>
                <c:ptCount val="42"/>
                <c:pt idx="0">
                  <c:v>0.643248525550387</c:v>
                </c:pt>
                <c:pt idx="1">
                  <c:v>0.857333785254922</c:v>
                </c:pt>
                <c:pt idx="2">
                  <c:v>0.809585867274335</c:v>
                </c:pt>
                <c:pt idx="3">
                  <c:v>0.820235430788388</c:v>
                </c:pt>
                <c:pt idx="4">
                  <c:v>0.786263709843316</c:v>
                </c:pt>
                <c:pt idx="5">
                  <c:v>0.756586652762639</c:v>
                </c:pt>
                <c:pt idx="6">
                  <c:v>0.856542657227273</c:v>
                </c:pt>
                <c:pt idx="7">
                  <c:v>0.826050204164745</c:v>
                </c:pt>
                <c:pt idx="8">
                  <c:v>0.772887128456905</c:v>
                </c:pt>
                <c:pt idx="9">
                  <c:v>0.831494427495858</c:v>
                </c:pt>
                <c:pt idx="10">
                  <c:v>0.831105611252145</c:v>
                </c:pt>
                <c:pt idx="11">
                  <c:v>0.841209694490142</c:v>
                </c:pt>
                <c:pt idx="12">
                  <c:v>0.849086260459527</c:v>
                </c:pt>
                <c:pt idx="13">
                  <c:v>0.835568107829652</c:v>
                </c:pt>
                <c:pt idx="14">
                  <c:v>0.884718028127794</c:v>
                </c:pt>
                <c:pt idx="15">
                  <c:v>0.881025948543988</c:v>
                </c:pt>
                <c:pt idx="16">
                  <c:v>0.871541207864168</c:v>
                </c:pt>
                <c:pt idx="17">
                  <c:v>0.855888372195458</c:v>
                </c:pt>
                <c:pt idx="18">
                  <c:v>0.774108363892257</c:v>
                </c:pt>
                <c:pt idx="19">
                  <c:v>0.735726166530886</c:v>
                </c:pt>
                <c:pt idx="20">
                  <c:v>0.700892126344473</c:v>
                </c:pt>
                <c:pt idx="21">
                  <c:v>0.758538586087337</c:v>
                </c:pt>
                <c:pt idx="22">
                  <c:v>0.744279370565882</c:v>
                </c:pt>
                <c:pt idx="23">
                  <c:v>0.796421864651868</c:v>
                </c:pt>
                <c:pt idx="24">
                  <c:v>0.800262373307243</c:v>
                </c:pt>
                <c:pt idx="25">
                  <c:v>0.892933080763619</c:v>
                </c:pt>
                <c:pt idx="26">
                  <c:v>0.912511448509795</c:v>
                </c:pt>
                <c:pt idx="27">
                  <c:v>0.97280290549849</c:v>
                </c:pt>
                <c:pt idx="28">
                  <c:v>0.910930554797985</c:v>
                </c:pt>
                <c:pt idx="29">
                  <c:v>0.970822835988096</c:v>
                </c:pt>
                <c:pt idx="30">
                  <c:v>0.958035784059175</c:v>
                </c:pt>
                <c:pt idx="31">
                  <c:v>1.00428909511562</c:v>
                </c:pt>
                <c:pt idx="32">
                  <c:v>0.952498645956786</c:v>
                </c:pt>
                <c:pt idx="33">
                  <c:v>0.988843862396767</c:v>
                </c:pt>
                <c:pt idx="34">
                  <c:v>1.03461134220639</c:v>
                </c:pt>
                <c:pt idx="35">
                  <c:v>0.98014093260461</c:v>
                </c:pt>
                <c:pt idx="36">
                  <c:v>0.996558543529409</c:v>
                </c:pt>
                <c:pt idx="37">
                  <c:v>1.02224589672524</c:v>
                </c:pt>
                <c:pt idx="38">
                  <c:v>1.10035741587575</c:v>
                </c:pt>
                <c:pt idx="39">
                  <c:v>1.02211485454185</c:v>
                </c:pt>
                <c:pt idx="40">
                  <c:v>0.970070043493899</c:v>
                </c:pt>
                <c:pt idx="41">
                  <c:v>1.02372723199637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79-4186-B92A-7D7A6F3B2ACF}"/>
            </c:ext>
          </c:extLst>
        </c:ser>
        <c:ser>
          <c:idx val="3"/>
          <c:order val="3"/>
          <c:tx>
            <c:v>AFFO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Stabilized'!$B$49:$AQ$49</c:f>
              <c:numCache>
                <c:formatCode>0.00</c:formatCode>
                <c:ptCount val="42"/>
                <c:pt idx="0">
                  <c:v>0.715326340826601</c:v>
                </c:pt>
                <c:pt idx="1">
                  <c:v>0.714408304689526</c:v>
                </c:pt>
                <c:pt idx="2">
                  <c:v>0.711057523490007</c:v>
                </c:pt>
                <c:pt idx="3">
                  <c:v>0.721912192144883</c:v>
                </c:pt>
                <c:pt idx="4">
                  <c:v>0.722785191889954</c:v>
                </c:pt>
                <c:pt idx="5">
                  <c:v>0.704568471867717</c:v>
                </c:pt>
                <c:pt idx="6">
                  <c:v>0.774423690868271</c:v>
                </c:pt>
                <c:pt idx="7">
                  <c:v>0.744600414077915</c:v>
                </c:pt>
                <c:pt idx="8">
                  <c:v>0.745628730659995</c:v>
                </c:pt>
                <c:pt idx="9">
                  <c:v>0.760682437444481</c:v>
                </c:pt>
                <c:pt idx="10">
                  <c:v>0.782778916705176</c:v>
                </c:pt>
                <c:pt idx="11">
                  <c:v>0.789104125255148</c:v>
                </c:pt>
                <c:pt idx="12">
                  <c:v>0.79752720388592</c:v>
                </c:pt>
                <c:pt idx="13">
                  <c:v>0.795721502644788</c:v>
                </c:pt>
                <c:pt idx="14">
                  <c:v>0.812040270684401</c:v>
                </c:pt>
                <c:pt idx="15">
                  <c:v>0.821585494817181</c:v>
                </c:pt>
                <c:pt idx="16">
                  <c:v>0.831768364632416</c:v>
                </c:pt>
                <c:pt idx="17">
                  <c:v>0.813007417724554</c:v>
                </c:pt>
                <c:pt idx="18">
                  <c:v>0.720659795372145</c:v>
                </c:pt>
                <c:pt idx="19">
                  <c:v>0.686606668451192</c:v>
                </c:pt>
                <c:pt idx="20">
                  <c:v>0.648507694919816</c:v>
                </c:pt>
                <c:pt idx="21">
                  <c:v>0.666171962275161</c:v>
                </c:pt>
                <c:pt idx="22">
                  <c:v>0.678033179332306</c:v>
                </c:pt>
                <c:pt idx="23">
                  <c:v>0.752306506958362</c:v>
                </c:pt>
                <c:pt idx="24">
                  <c:v>0.736384410121418</c:v>
                </c:pt>
                <c:pt idx="25">
                  <c:v>0.815087820543127</c:v>
                </c:pt>
                <c:pt idx="26">
                  <c:v>0.832075153806607</c:v>
                </c:pt>
                <c:pt idx="27">
                  <c:v>0.841470424144792</c:v>
                </c:pt>
                <c:pt idx="28">
                  <c:v>0.852655420255024</c:v>
                </c:pt>
                <c:pt idx="29">
                  <c:v>0.861639261896913</c:v>
                </c:pt>
                <c:pt idx="30">
                  <c:v>0.869368260991047</c:v>
                </c:pt>
                <c:pt idx="31">
                  <c:v>0.885743653062556</c:v>
                </c:pt>
                <c:pt idx="32">
                  <c:v>0.886268892402444</c:v>
                </c:pt>
                <c:pt idx="33">
                  <c:v>0.92279519087484</c:v>
                </c:pt>
                <c:pt idx="34">
                  <c:v>0.916427831590749</c:v>
                </c:pt>
                <c:pt idx="35">
                  <c:v>0.92078322194074</c:v>
                </c:pt>
                <c:pt idx="36">
                  <c:v>0.920128259850347</c:v>
                </c:pt>
                <c:pt idx="37">
                  <c:v>0.923649702282164</c:v>
                </c:pt>
                <c:pt idx="38">
                  <c:v>0.90567089637778</c:v>
                </c:pt>
                <c:pt idx="39">
                  <c:v>0.917518708950707</c:v>
                </c:pt>
                <c:pt idx="40">
                  <c:v>0.934791847877583</c:v>
                </c:pt>
                <c:pt idx="41">
                  <c:v>0.904065864151188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79-4186-B92A-7D7A6F3B2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NOI, Stabilized TEV, and Gross NOI Multiple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Stabilized TEV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Data'!$B$96:$K$96</c:f>
              <c:numCache>
                <c:formatCode>#,##0.0</c:formatCode>
                <c:ptCount val="10"/>
                <c:pt idx="0">
                  <c:v>62151.1641886</c:v>
                </c:pt>
                <c:pt idx="1">
                  <c:v>63672.10947054</c:v>
                </c:pt>
                <c:pt idx="2">
                  <c:v>63254.2436622</c:v>
                </c:pt>
                <c:pt idx="3">
                  <c:v>75469.41672358</c:v>
                </c:pt>
                <c:pt idx="4">
                  <c:v>59325.69385353</c:v>
                </c:pt>
                <c:pt idx="5">
                  <c:v>85873.01450434</c:v>
                </c:pt>
                <c:pt idx="6">
                  <c:v>60015.11627328</c:v>
                </c:pt>
                <c:pt idx="7">
                  <c:v>64245.020611</c:v>
                </c:pt>
                <c:pt idx="8">
                  <c:v>74047.84665934</c:v>
                </c:pt>
                <c:pt idx="9">
                  <c:v>65746.25264356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ED5-46EB-978F-AC3EA8DFD52C}"/>
            </c:ext>
          </c:extLst>
        </c:ser>
        <c:ser>
          <c:idx val="1"/>
          <c:order val="1"/>
          <c:tx>
            <c:v>Annual NOI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Data'!$B$84:$K$84</c:f>
              <c:numCache>
                <c:formatCode>#,##0.0</c:formatCode>
                <c:ptCount val="10"/>
                <c:pt idx="0">
                  <c:v>3118.623</c:v>
                </c:pt>
                <c:pt idx="1">
                  <c:v>3228.886</c:v>
                </c:pt>
                <c:pt idx="2">
                  <c:v>3369.732</c:v>
                </c:pt>
                <c:pt idx="3">
                  <c:v>3522.622</c:v>
                </c:pt>
                <c:pt idx="4">
                  <c:v>3317.553</c:v>
                </c:pt>
                <c:pt idx="5">
                  <c:v>3141.52</c:v>
                </c:pt>
                <c:pt idx="6">
                  <c:v>3640.348</c:v>
                </c:pt>
                <c:pt idx="7">
                  <c:v>3841.043</c:v>
                </c:pt>
                <c:pt idx="8">
                  <c:v>4009.675</c:v>
                </c:pt>
                <c:pt idx="9">
                  <c:v>4123.186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ED5-46EB-978F-AC3EA8DF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Gross NOI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Data'!$B$97:$K$97</c:f>
              <c:numCache>
                <c:formatCode>0.0\x</c:formatCode>
                <c:ptCount val="10"/>
                <c:pt idx="0">
                  <c:v>19.9290405376347</c:v>
                </c:pt>
                <c:pt idx="1">
                  <c:v>19.7195284907984</c:v>
                </c:pt>
                <c:pt idx="2">
                  <c:v>18.7712980326625</c:v>
                </c:pt>
                <c:pt idx="3">
                  <c:v>21.4242165987665</c:v>
                </c:pt>
                <c:pt idx="4">
                  <c:v>17.8823650604919</c:v>
                </c:pt>
                <c:pt idx="5">
                  <c:v>27.3348616288739</c:v>
                </c:pt>
                <c:pt idx="6">
                  <c:v>16.4860931628734</c:v>
                </c:pt>
                <c:pt idx="7">
                  <c:v>16.7259311106384</c:v>
                </c:pt>
                <c:pt idx="8">
                  <c:v>18.4672938977199</c:v>
                </c:pt>
                <c:pt idx="9">
                  <c:v>15.9454976427355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5-46EB-978F-AC3EA8DF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Leveraged Cash Flow, Stabilized Market Cap, and Leveraged Multiple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Stabilized market cap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Data'!$B$95:$K$95</c:f>
              <c:numCache>
                <c:formatCode>#,##0.0</c:formatCode>
                <c:ptCount val="10"/>
                <c:pt idx="0">
                  <c:v>46095.7461886</c:v>
                </c:pt>
                <c:pt idx="1">
                  <c:v>47348.06847054</c:v>
                </c:pt>
                <c:pt idx="2">
                  <c:v>47358.7616622</c:v>
                </c:pt>
                <c:pt idx="3">
                  <c:v>59098.89072358</c:v>
                </c:pt>
                <c:pt idx="4">
                  <c:v>43679.82085353</c:v>
                </c:pt>
                <c:pt idx="5">
                  <c:v>69390.73450434</c:v>
                </c:pt>
                <c:pt idx="6">
                  <c:v>44236.06927328</c:v>
                </c:pt>
                <c:pt idx="7">
                  <c:v>48835.468611</c:v>
                </c:pt>
                <c:pt idx="8">
                  <c:v>57831.69765934</c:v>
                </c:pt>
                <c:pt idx="9">
                  <c:v>48225.53564356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1DC-475E-B8C1-A665558E686D}"/>
            </c:ext>
          </c:extLst>
        </c:ser>
        <c:ser>
          <c:idx val="1"/>
          <c:order val="1"/>
          <c:tx>
            <c:v>Leveraged CF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Data'!$B$90:$K$90</c:f>
              <c:numCache>
                <c:formatCode>#,##0.0</c:formatCode>
                <c:ptCount val="10"/>
                <c:pt idx="0">
                  <c:v>2436.234</c:v>
                </c:pt>
                <c:pt idx="1">
                  <c:v>2636.809</c:v>
                </c:pt>
                <c:pt idx="2">
                  <c:v>2724.087</c:v>
                </c:pt>
                <c:pt idx="3">
                  <c:v>2917.291</c:v>
                </c:pt>
                <c:pt idx="4">
                  <c:v>2729.39</c:v>
                </c:pt>
                <c:pt idx="5">
                  <c:v>2639.895</c:v>
                </c:pt>
                <c:pt idx="6">
                  <c:v>3118.625</c:v>
                </c:pt>
                <c:pt idx="7">
                  <c:v>3356.554</c:v>
                </c:pt>
                <c:pt idx="8">
                  <c:v>3489.517</c:v>
                </c:pt>
                <c:pt idx="9">
                  <c:v>3548.439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1DC-475E-B8C1-A665558E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Leveraged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Data'!$B$98:$K$98</c:f>
              <c:numCache>
                <c:formatCode>0.0\x</c:formatCode>
                <c:ptCount val="10"/>
                <c:pt idx="0">
                  <c:v>18.9209025851376</c:v>
                </c:pt>
                <c:pt idx="1">
                  <c:v>17.9565787550558</c:v>
                </c:pt>
                <c:pt idx="2">
                  <c:v>17.385186912973</c:v>
                </c:pt>
                <c:pt idx="3">
                  <c:v>20.2581404198553</c:v>
                </c:pt>
                <c:pt idx="4">
                  <c:v>16.0035102545001</c:v>
                </c:pt>
                <c:pt idx="5">
                  <c:v>26.2854145730569</c:v>
                </c:pt>
                <c:pt idx="6">
                  <c:v>14.1844785035969</c:v>
                </c:pt>
                <c:pt idx="7">
                  <c:v>14.5492873378471</c:v>
                </c:pt>
                <c:pt idx="8">
                  <c:v>16.5729806329472</c:v>
                </c:pt>
                <c:pt idx="9">
                  <c:v>13.5906339783663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DC-475E-B8C1-A665558E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NOI to AFFO Bridge (Stabilized), Annual ($M; stacks to exactly NOI)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Data'!$B$88:$K$88</c:f>
              <c:numCache>
                <c:formatCode>#,##0.0</c:formatCode>
                <c:ptCount val="10"/>
                <c:pt idx="0">
                  <c:v>2065.843</c:v>
                </c:pt>
                <c:pt idx="1">
                  <c:v>2166.731</c:v>
                </c:pt>
                <c:pt idx="2">
                  <c:v>2276.82</c:v>
                </c:pt>
                <c:pt idx="3">
                  <c:v>2423.64</c:v>
                </c:pt>
                <c:pt idx="4">
                  <c:v>2285.888</c:v>
                </c:pt>
                <c:pt idx="5">
                  <c:v>2092.03</c:v>
                </c:pt>
                <c:pt idx="6">
                  <c:v>2458.494</c:v>
                </c:pt>
                <c:pt idx="7">
                  <c:v>2640.812</c:v>
                </c:pt>
                <c:pt idx="8">
                  <c:v>2796.828</c:v>
                </c:pt>
                <c:pt idx="9">
                  <c:v>2803.832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F73-4A97-A4EC-BA42D3530566}"/>
            </c:ext>
          </c:extLst>
        </c:ser>
        <c:ser>
          <c:idx val="1"/>
          <c:order val="1"/>
          <c:tx>
            <c:v>Recurring capex (NFFO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Data'!$B$102:$K$102</c:f>
              <c:numCache>
                <c:formatCode>#,##0.0</c:formatCode>
                <c:ptCount val="10"/>
                <c:pt idx="0">
                  <c:v>239.148</c:v>
                </c:pt>
                <c:pt idx="1">
                  <c:v>222.482</c:v>
                </c:pt>
                <c:pt idx="2">
                  <c:v>216.176</c:v>
                </c:pt>
                <c:pt idx="3">
                  <c:v>227.635</c:v>
                </c:pt>
                <c:pt idx="4">
                  <c:v>191.077</c:v>
                </c:pt>
                <c:pt idx="5">
                  <c:v>222.806</c:v>
                </c:pt>
                <c:pt idx="6">
                  <c:v>283.333</c:v>
                </c:pt>
                <c:pt idx="7">
                  <c:v>341.867</c:v>
                </c:pt>
                <c:pt idx="8">
                  <c:v>293.172</c:v>
                </c:pt>
                <c:pt idx="9">
                  <c:v>360.148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F73-4A97-A4EC-BA42D3530566}"/>
            </c:ext>
          </c:extLst>
        </c:ser>
        <c:ser>
          <c:idx val="2"/>
          <c:order val="2"/>
          <c:tx>
            <c:v>Normalization adjustments (FFO to NFFO)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Data'!$B$101:$K$101</c:f>
              <c:numCache>
                <c:formatCode>#,##0.0</c:formatCode>
                <c:ptCount val="10"/>
                <c:pt idx="0">
                  <c:v>-45.6999999999998</c:v>
                </c:pt>
                <c:pt idx="1">
                  <c:v>-17.0910000000004</c:v>
                </c:pt>
                <c:pt idx="2">
                  <c:v>-69.377</c:v>
                </c:pt>
                <c:pt idx="3">
                  <c:v>-59.527</c:v>
                </c:pt>
                <c:pt idx="4">
                  <c:v>-52.4120000000003</c:v>
                </c:pt>
                <c:pt idx="5">
                  <c:v>-28.5229999999997</c:v>
                </c:pt>
                <c:pt idx="6">
                  <c:v>-14.1780000000003</c:v>
                </c:pt>
                <c:pt idx="7">
                  <c:v>-56.3920000000003</c:v>
                </c:pt>
                <c:pt idx="8">
                  <c:v>-55.4369999999999</c:v>
                </c:pt>
                <c:pt idx="9">
                  <c:v>2.46300000000019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2F73-4A97-A4EC-BA42D3530566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Data'!$B$100:$K$100</c:f>
              <c:numCache>
                <c:formatCode>#,##0.0</c:formatCode>
                <c:ptCount val="10"/>
                <c:pt idx="0">
                  <c:v>685.187</c:v>
                </c:pt>
                <c:pt idx="1">
                  <c:v>617.295</c:v>
                </c:pt>
                <c:pt idx="2">
                  <c:v>691.953</c:v>
                </c:pt>
                <c:pt idx="3">
                  <c:v>648.989</c:v>
                </c:pt>
                <c:pt idx="4">
                  <c:v>627.788</c:v>
                </c:pt>
                <c:pt idx="5">
                  <c:v>558.448</c:v>
                </c:pt>
                <c:pt idx="6">
                  <c:v>571.596</c:v>
                </c:pt>
                <c:pt idx="7">
                  <c:v>560.804</c:v>
                </c:pt>
                <c:pt idx="8">
                  <c:v>578.634</c:v>
                </c:pt>
                <c:pt idx="9">
                  <c:v>607.045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2F73-4A97-A4EC-BA42D3530566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Data'!$B$99:$K$99</c:f>
              <c:numCache>
                <c:formatCode>#,##0.0</c:formatCode>
                <c:ptCount val="10"/>
                <c:pt idx="0">
                  <c:v>174.145</c:v>
                </c:pt>
                <c:pt idx="1">
                  <c:v>239.469</c:v>
                </c:pt>
                <c:pt idx="2">
                  <c:v>254.16</c:v>
                </c:pt>
                <c:pt idx="3">
                  <c:v>281.885</c:v>
                </c:pt>
                <c:pt idx="4">
                  <c:v>265.212</c:v>
                </c:pt>
                <c:pt idx="5">
                  <c:v>296.759</c:v>
                </c:pt>
                <c:pt idx="6">
                  <c:v>341.103</c:v>
                </c:pt>
                <c:pt idx="7">
                  <c:v>353.952</c:v>
                </c:pt>
                <c:pt idx="8">
                  <c:v>396.478</c:v>
                </c:pt>
                <c:pt idx="9">
                  <c:v>349.698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2F73-4A97-A4EC-BA42D3530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VMRK: NOI to AFFO Bridge per Stabilized Share, Annual ($/stab sh)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Data'!$B$123:$K$123</c:f>
              <c:numCache>
                <c:formatCode>0.00</c:formatCode>
                <c:ptCount val="10"/>
                <c:pt idx="0">
                  <c:v>2.86271762577906</c:v>
                </c:pt>
                <c:pt idx="1">
                  <c:v>2.94681009078182</c:v>
                </c:pt>
                <c:pt idx="2">
                  <c:v>3.07815938320327</c:v>
                </c:pt>
                <c:pt idx="3">
                  <c:v>3.22722187157337</c:v>
                </c:pt>
                <c:pt idx="4">
                  <c:v>3.05251527781856</c:v>
                </c:pt>
                <c:pt idx="5">
                  <c:v>2.74598057595917</c:v>
                </c:pt>
                <c:pt idx="6">
                  <c:v>3.22415309788135</c:v>
                </c:pt>
                <c:pt idx="7">
                  <c:v>3.46950900485271</c:v>
                </c:pt>
                <c:pt idx="8">
                  <c:v>3.64646600078947</c:v>
                </c:pt>
                <c:pt idx="9">
                  <c:v>3.66698856889192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A43-4736-8E3D-6147C46AFDD5}"/>
            </c:ext>
          </c:extLst>
        </c:ser>
        <c:ser>
          <c:idx val="1"/>
          <c:order val="1"/>
          <c:tx>
            <c:v>Recurring capex (NFFO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Data'!$B$124:$K$124</c:f>
              <c:numCache>
                <c:formatCode>0.00</c:formatCode>
                <c:ptCount val="10"/>
                <c:pt idx="0">
                  <c:v>0.331396526633346</c:v>
                </c:pt>
                <c:pt idx="1">
                  <c:v>0.302581263025876</c:v>
                </c:pt>
                <c:pt idx="2">
                  <c:v>0.292260338025558</c:v>
                </c:pt>
                <c:pt idx="3">
                  <c:v>0.303109641174269</c:v>
                </c:pt>
                <c:pt idx="4">
                  <c:v>0.255159247408332</c:v>
                </c:pt>
                <c:pt idx="5">
                  <c:v>0.292453238341304</c:v>
                </c:pt>
                <c:pt idx="6">
                  <c:v>0.371572584550549</c:v>
                </c:pt>
                <c:pt idx="7">
                  <c:v>0.449146184946896</c:v>
                </c:pt>
                <c:pt idx="8">
                  <c:v>0.382233634096716</c:v>
                </c:pt>
                <c:pt idx="9">
                  <c:v>0.471019162028712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A43-4736-8E3D-6147C46AFDD5}"/>
            </c:ext>
          </c:extLst>
        </c:ser>
        <c:ser>
          <c:idx val="2"/>
          <c:order val="2"/>
          <c:tx>
            <c:v>Normalization adjustments (FFO to NFFO)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Data'!$B$125:$K$125</c:f>
              <c:numCache>
                <c:formatCode>0.00</c:formatCode>
                <c:ptCount val="10"/>
                <c:pt idx="0">
                  <c:v>-0.0633282371884516</c:v>
                </c:pt>
                <c:pt idx="1">
                  <c:v>-0.0232442011775126</c:v>
                </c:pt>
                <c:pt idx="2">
                  <c:v>-0.0937946186033561</c:v>
                </c:pt>
                <c:pt idx="3">
                  <c:v>-0.0792637670401332</c:v>
                </c:pt>
                <c:pt idx="4">
                  <c:v>-0.0699896192381374</c:v>
                </c:pt>
                <c:pt idx="5">
                  <c:v>-0.037439044357912</c:v>
                </c:pt>
                <c:pt idx="6">
                  <c:v>-0.0185935140056323</c:v>
                </c:pt>
                <c:pt idx="7">
                  <c:v>-0.0740880273952311</c:v>
                </c:pt>
                <c:pt idx="8">
                  <c:v>-0.0722780005369531</c:v>
                </c:pt>
                <c:pt idx="9">
                  <c:v>0.00322123181602232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7A43-4736-8E3D-6147C46AFDD5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Data'!$B$126:$K$126</c:f>
              <c:numCache>
                <c:formatCode>0.00</c:formatCode>
                <c:ptCount val="10"/>
                <c:pt idx="0">
                  <c:v>0.949489821760257</c:v>
                </c:pt>
                <c:pt idx="1">
                  <c:v>0.839537134507774</c:v>
                </c:pt>
                <c:pt idx="2">
                  <c:v>0.935489682840828</c:v>
                </c:pt>
                <c:pt idx="3">
                  <c:v>0.864167737457103</c:v>
                </c:pt>
                <c:pt idx="4">
                  <c:v>0.838331738576501</c:v>
                </c:pt>
                <c:pt idx="5">
                  <c:v>0.733014039322212</c:v>
                </c:pt>
                <c:pt idx="6">
                  <c:v>0.749610539678596</c:v>
                </c:pt>
                <c:pt idx="7">
                  <c:v>0.7367864611178</c:v>
                </c:pt>
                <c:pt idx="8">
                  <c:v>0.754415075900561</c:v>
                </c:pt>
                <c:pt idx="9">
                  <c:v>0.793923129418237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7A43-4736-8E3D-6147C46AFDD5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Data'!$B$127:$K$127</c:f>
              <c:numCache>
                <c:formatCode>0.00</c:formatCode>
                <c:ptCount val="10"/>
                <c:pt idx="0">
                  <c:v>0.241319384358489</c:v>
                </c:pt>
                <c:pt idx="1">
                  <c:v>0.325684021518791</c:v>
                </c:pt>
                <c:pt idx="2">
                  <c:v>0.343613016766781</c:v>
                </c:pt>
                <c:pt idx="3">
                  <c:v>0.375346766544726</c:v>
                </c:pt>
                <c:pt idx="4">
                  <c:v>0.354157194867297</c:v>
                </c:pt>
                <c:pt idx="5">
                  <c:v>0.389523309771403</c:v>
                </c:pt>
                <c:pt idx="6">
                  <c:v>0.44733413795056</c:v>
                </c:pt>
                <c:pt idx="7">
                  <c:v>0.465023504621165</c:v>
                </c:pt>
                <c:pt idx="8">
                  <c:v>0.516922580530876</c:v>
                </c:pt>
                <c:pt idx="9">
                  <c:v>0.457352141128415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7A43-4736-8E3D-6147C46AF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NOI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Stabilized'!$B$26:$AQ$26</c:f>
              <c:numCache>
                <c:formatCode>0.00</c:formatCode>
                <c:ptCount val="42"/>
                <c:pt idx="0">
                  <c:v>1.09115411521112</c:v>
                </c:pt>
                <c:pt idx="1">
                  <c:v>1.0663603418722</c:v>
                </c:pt>
                <c:pt idx="2">
                  <c:v>1.06630378654025</c:v>
                </c:pt>
                <c:pt idx="3">
                  <c:v>1.09776103562368</c:v>
                </c:pt>
                <c:pt idx="4">
                  <c:v>1.07934179587459</c:v>
                </c:pt>
                <c:pt idx="5">
                  <c:v>1.07829260613355</c:v>
                </c:pt>
                <c:pt idx="6">
                  <c:v>1.10285347611323</c:v>
                </c:pt>
                <c:pt idx="7">
                  <c:v>1.13022409827146</c:v>
                </c:pt>
                <c:pt idx="8">
                  <c:v>1.10628256076594</c:v>
                </c:pt>
                <c:pt idx="9">
                  <c:v>1.13603251460022</c:v>
                </c:pt>
                <c:pt idx="10">
                  <c:v>1.15510734275882</c:v>
                </c:pt>
                <c:pt idx="11">
                  <c:v>1.15835167322957</c:v>
                </c:pt>
                <c:pt idx="12">
                  <c:v>1.15132817073945</c:v>
                </c:pt>
                <c:pt idx="13">
                  <c:v>1.17057211978744</c:v>
                </c:pt>
                <c:pt idx="14">
                  <c:v>1.17781316941971</c:v>
                </c:pt>
                <c:pt idx="15">
                  <c:v>1.19043090961884</c:v>
                </c:pt>
                <c:pt idx="16">
                  <c:v>1.18876978874354</c:v>
                </c:pt>
                <c:pt idx="17">
                  <c:v>1.14146605472936</c:v>
                </c:pt>
                <c:pt idx="18">
                  <c:v>1.06108200092457</c:v>
                </c:pt>
                <c:pt idx="19">
                  <c:v>1.03834155961049</c:v>
                </c:pt>
                <c:pt idx="20">
                  <c:v>0.983826947736492</c:v>
                </c:pt>
                <c:pt idx="21">
                  <c:v>1.00208335899994</c:v>
                </c:pt>
                <c:pt idx="22">
                  <c:v>1.03606642883939</c:v>
                </c:pt>
                <c:pt idx="23">
                  <c:v>1.10039534365028</c:v>
                </c:pt>
                <c:pt idx="24">
                  <c:v>1.10090596142699</c:v>
                </c:pt>
                <c:pt idx="25">
                  <c:v>1.1945456894455</c:v>
                </c:pt>
                <c:pt idx="26">
                  <c:v>1.20987477830347</c:v>
                </c:pt>
                <c:pt idx="27">
                  <c:v>1.27009121340683</c:v>
                </c:pt>
                <c:pt idx="28">
                  <c:v>1.22565361172828</c:v>
                </c:pt>
                <c:pt idx="29">
                  <c:v>1.25461705161093</c:v>
                </c:pt>
                <c:pt idx="30">
                  <c:v>1.26660254641933</c:v>
                </c:pt>
                <c:pt idx="31">
                  <c:v>1.2992225132841</c:v>
                </c:pt>
                <c:pt idx="32">
                  <c:v>1.28430582897493</c:v>
                </c:pt>
                <c:pt idx="33">
                  <c:v>1.30251048268167</c:v>
                </c:pt>
                <c:pt idx="34">
                  <c:v>1.30517754459785</c:v>
                </c:pt>
                <c:pt idx="35">
                  <c:v>1.33553744507073</c:v>
                </c:pt>
                <c:pt idx="36">
                  <c:v>1.32191176051211</c:v>
                </c:pt>
                <c:pt idx="37">
                  <c:v>1.34779506450208</c:v>
                </c:pt>
                <c:pt idx="38">
                  <c:v>1.34542554801653</c:v>
                </c:pt>
                <c:pt idx="39">
                  <c:v>1.37777210553091</c:v>
                </c:pt>
                <c:pt idx="40">
                  <c:v>1.37998023604545</c:v>
                </c:pt>
                <c:pt idx="41">
                  <c:v>1.39501715877255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F3-4D46-A1E1-FA945B17E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Implied cap rate (NOI x4 / stabilized TEV),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Implied cap rate (NOI x4 / stabilized TEV),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Stabilized'!$B$27:$AQ$27</c:f>
              <c:numCache>
                <c:formatCode>0.00%</c:formatCode>
                <c:ptCount val="42"/>
                <c:pt idx="0">
                  <c:v>0.0471161753170553</c:v>
                </c:pt>
                <c:pt idx="1">
                  <c:v>0.0484060576061255</c:v>
                </c:pt>
                <c:pt idx="2">
                  <c:v>0.0499815839334932</c:v>
                </c:pt>
                <c:pt idx="3">
                  <c:v>0.0509726830272193</c:v>
                </c:pt>
                <c:pt idx="4">
                  <c:v>0.0501750182225755</c:v>
                </c:pt>
                <c:pt idx="5">
                  <c:v>0.0483875621357839</c:v>
                </c:pt>
                <c:pt idx="6">
                  <c:v>0.0507844212711517</c:v>
                </c:pt>
                <c:pt idx="7">
                  <c:v>0.052673626161685</c:v>
                </c:pt>
                <c:pt idx="8">
                  <c:v>0.0537874698203219</c:v>
                </c:pt>
                <c:pt idx="9">
                  <c:v>0.0535853934929645</c:v>
                </c:pt>
                <c:pt idx="10">
                  <c:v>0.0526448663235908</c:v>
                </c:pt>
                <c:pt idx="11">
                  <c:v>0.0540732656204617</c:v>
                </c:pt>
                <c:pt idx="12">
                  <c:v>0.0484105837424696</c:v>
                </c:pt>
                <c:pt idx="13">
                  <c:v>0.0485173371394911</c:v>
                </c:pt>
                <c:pt idx="14">
                  <c:v>0.0455790062839958</c:v>
                </c:pt>
                <c:pt idx="15">
                  <c:v>0.0478224299860776</c:v>
                </c:pt>
                <c:pt idx="16">
                  <c:v>0.0598150935036004</c:v>
                </c:pt>
                <c:pt idx="17">
                  <c:v>0.0581331289169394</c:v>
                </c:pt>
                <c:pt idx="18">
                  <c:v>0.0574387352777199</c:v>
                </c:pt>
                <c:pt idx="19">
                  <c:v>0.052402772530227</c:v>
                </c:pt>
                <c:pt idx="20">
                  <c:v>0.0439513545526194</c:v>
                </c:pt>
                <c:pt idx="21">
                  <c:v>0.041458355611135</c:v>
                </c:pt>
                <c:pt idx="22">
                  <c:v>0.0410231304588666</c:v>
                </c:pt>
                <c:pt idx="23">
                  <c:v>0.0393148848174565</c:v>
                </c:pt>
                <c:pt idx="24">
                  <c:v>0.0398383367412083</c:v>
                </c:pt>
                <c:pt idx="25">
                  <c:v>0.0520273182572873</c:v>
                </c:pt>
                <c:pt idx="26">
                  <c:v>0.0555890645300404</c:v>
                </c:pt>
                <c:pt idx="27">
                  <c:v>0.0641039862158217</c:v>
                </c:pt>
                <c:pt idx="28">
                  <c:v>0.0609214768999253</c:v>
                </c:pt>
                <c:pt idx="29">
                  <c:v>0.0575658916440676</c:v>
                </c:pt>
                <c:pt idx="30">
                  <c:v>0.0629940392010846</c:v>
                </c:pt>
                <c:pt idx="31">
                  <c:v>0.0616115811140419</c:v>
                </c:pt>
                <c:pt idx="32">
                  <c:v>0.0606257716437974</c:v>
                </c:pt>
                <c:pt idx="33">
                  <c:v>0.0566212273471641</c:v>
                </c:pt>
                <c:pt idx="34">
                  <c:v>0.0525294213966978</c:v>
                </c:pt>
                <c:pt idx="35">
                  <c:v>0.0554180221640239</c:v>
                </c:pt>
                <c:pt idx="36">
                  <c:v>0.0555005253924838</c:v>
                </c:pt>
                <c:pt idx="37">
                  <c:v>0.0583353297187737</c:v>
                </c:pt>
                <c:pt idx="38">
                  <c:v>0.0601239160959141</c:v>
                </c:pt>
                <c:pt idx="39">
                  <c:v>0.0631765061593432</c:v>
                </c:pt>
                <c:pt idx="40">
                  <c:v>0.0668039025130665</c:v>
                </c:pt>
                <c:pt idx="41">
                  <c:v>0.0615558459265479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94-44B8-B480-545C630BC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Stabilized'!$B$38:$AQ$38</c:f>
              <c:numCache>
                <c:formatCode>0.00</c:formatCode>
                <c:ptCount val="42"/>
                <c:pt idx="0">
                  <c:v>0.643248525550387</c:v>
                </c:pt>
                <c:pt idx="1">
                  <c:v>0.857333785254922</c:v>
                </c:pt>
                <c:pt idx="2">
                  <c:v>0.809585867274335</c:v>
                </c:pt>
                <c:pt idx="3">
                  <c:v>0.820235430788388</c:v>
                </c:pt>
                <c:pt idx="4">
                  <c:v>0.786263709843316</c:v>
                </c:pt>
                <c:pt idx="5">
                  <c:v>0.756586652762639</c:v>
                </c:pt>
                <c:pt idx="6">
                  <c:v>0.856542657227273</c:v>
                </c:pt>
                <c:pt idx="7">
                  <c:v>0.826050204164745</c:v>
                </c:pt>
                <c:pt idx="8">
                  <c:v>0.772887128456905</c:v>
                </c:pt>
                <c:pt idx="9">
                  <c:v>0.831494427495858</c:v>
                </c:pt>
                <c:pt idx="10">
                  <c:v>0.831105611252145</c:v>
                </c:pt>
                <c:pt idx="11">
                  <c:v>0.841209694490142</c:v>
                </c:pt>
                <c:pt idx="12">
                  <c:v>0.849086260459527</c:v>
                </c:pt>
                <c:pt idx="13">
                  <c:v>0.835568107829652</c:v>
                </c:pt>
                <c:pt idx="14">
                  <c:v>0.884718028127794</c:v>
                </c:pt>
                <c:pt idx="15">
                  <c:v>0.881025948543988</c:v>
                </c:pt>
                <c:pt idx="16">
                  <c:v>0.871541207864168</c:v>
                </c:pt>
                <c:pt idx="17">
                  <c:v>0.855888372195458</c:v>
                </c:pt>
                <c:pt idx="18">
                  <c:v>0.774108363892257</c:v>
                </c:pt>
                <c:pt idx="19">
                  <c:v>0.735726166530886</c:v>
                </c:pt>
                <c:pt idx="20">
                  <c:v>0.700892126344473</c:v>
                </c:pt>
                <c:pt idx="21">
                  <c:v>0.758538586087337</c:v>
                </c:pt>
                <c:pt idx="22">
                  <c:v>0.744279370565882</c:v>
                </c:pt>
                <c:pt idx="23">
                  <c:v>0.796421864651868</c:v>
                </c:pt>
                <c:pt idx="24">
                  <c:v>0.800262373307243</c:v>
                </c:pt>
                <c:pt idx="25">
                  <c:v>0.892933080763619</c:v>
                </c:pt>
                <c:pt idx="26">
                  <c:v>0.912511448509795</c:v>
                </c:pt>
                <c:pt idx="27">
                  <c:v>0.97280290549849</c:v>
                </c:pt>
                <c:pt idx="28">
                  <c:v>0.910930554797985</c:v>
                </c:pt>
                <c:pt idx="29">
                  <c:v>0.970822835988096</c:v>
                </c:pt>
                <c:pt idx="30">
                  <c:v>0.958035784059175</c:v>
                </c:pt>
                <c:pt idx="31">
                  <c:v>1.00428909511562</c:v>
                </c:pt>
                <c:pt idx="32">
                  <c:v>0.952498645956786</c:v>
                </c:pt>
                <c:pt idx="33">
                  <c:v>0.988843862396767</c:v>
                </c:pt>
                <c:pt idx="34">
                  <c:v>1.03461134220639</c:v>
                </c:pt>
                <c:pt idx="35">
                  <c:v>0.98014093260461</c:v>
                </c:pt>
                <c:pt idx="36">
                  <c:v>0.996558543529409</c:v>
                </c:pt>
                <c:pt idx="37">
                  <c:v>1.02224589672524</c:v>
                </c:pt>
                <c:pt idx="38">
                  <c:v>1.10035741587575</c:v>
                </c:pt>
                <c:pt idx="39">
                  <c:v>1.02211485454185</c:v>
                </c:pt>
                <c:pt idx="40">
                  <c:v>0.970070043493899</c:v>
                </c:pt>
                <c:pt idx="41">
                  <c:v>1.02372723199637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DA-45B1-A824-AA07D4F43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Stabilized'!$B$39:$AQ$39</c:f>
              <c:numCache>
                <c:formatCode>0.00%</c:formatCode>
                <c:ptCount val="42"/>
                <c:pt idx="0">
                  <c:v>0.0359601931036665</c:v>
                </c:pt>
                <c:pt idx="1">
                  <c:v>0.0513958090368829</c:v>
                </c:pt>
                <c:pt idx="2">
                  <c:v>0.0505988610427308</c:v>
                </c:pt>
                <c:pt idx="3">
                  <c:v>0.0513519128683123</c:v>
                </c:pt>
                <c:pt idx="4">
                  <c:v>0.0491516027683759</c:v>
                </c:pt>
                <c:pt idx="5">
                  <c:v>0.0449506744399754</c:v>
                </c:pt>
                <c:pt idx="6">
                  <c:v>0.052791815715174</c:v>
                </c:pt>
                <c:pt idx="7">
                  <c:v>0.0517704653133761</c:v>
                </c:pt>
                <c:pt idx="8">
                  <c:v>0.0513165276527587</c:v>
                </c:pt>
                <c:pt idx="9">
                  <c:v>0.053121032325527</c:v>
                </c:pt>
                <c:pt idx="10">
                  <c:v>0.0507112110313851</c:v>
                </c:pt>
                <c:pt idx="11">
                  <c:v>0.0524488253938357</c:v>
                </c:pt>
                <c:pt idx="12">
                  <c:v>0.0461565312436039</c:v>
                </c:pt>
                <c:pt idx="13">
                  <c:v>0.0449701390533464</c:v>
                </c:pt>
                <c:pt idx="14">
                  <c:v>0.0433427757041691</c:v>
                </c:pt>
                <c:pt idx="15">
                  <c:v>0.0451968126818899</c:v>
                </c:pt>
                <c:pt idx="16">
                  <c:v>0.060989154253582</c:v>
                </c:pt>
                <c:pt idx="17">
                  <c:v>0.0599803440646636</c:v>
                </c:pt>
                <c:pt idx="18">
                  <c:v>0.0590856844983688</c:v>
                </c:pt>
                <c:pt idx="19">
                  <c:v>0.0504303762466407</c:v>
                </c:pt>
                <c:pt idx="20">
                  <c:v>0.0407287467598866</c:v>
                </c:pt>
                <c:pt idx="21">
                  <c:v>0.0399991225704076</c:v>
                </c:pt>
                <c:pt idx="22">
                  <c:v>0.0371510051865334</c:v>
                </c:pt>
                <c:pt idx="23">
                  <c:v>0.0352132947773821</c:v>
                </c:pt>
                <c:pt idx="24">
                  <c:v>0.0357971664800023</c:v>
                </c:pt>
                <c:pt idx="25">
                  <c:v>0.0503900486444931</c:v>
                </c:pt>
                <c:pt idx="26">
                  <c:v>0.0548201096921198</c:v>
                </c:pt>
                <c:pt idx="27">
                  <c:v>0.0666130173473101</c:v>
                </c:pt>
                <c:pt idx="28">
                  <c:v>0.060641895696492</c:v>
                </c:pt>
                <c:pt idx="29">
                  <c:v>0.0580689107300483</c:v>
                </c:pt>
                <c:pt idx="30">
                  <c:v>0.0637533750571921</c:v>
                </c:pt>
                <c:pt idx="31">
                  <c:v>0.0626529719883664</c:v>
                </c:pt>
                <c:pt idx="32">
                  <c:v>0.0588076647516627</c:v>
                </c:pt>
                <c:pt idx="33">
                  <c:v>0.0551451326193654</c:v>
                </c:pt>
                <c:pt idx="34">
                  <c:v>0.0533449542841643</c:v>
                </c:pt>
                <c:pt idx="35">
                  <c:v>0.0520750831222679</c:v>
                </c:pt>
                <c:pt idx="36">
                  <c:v>0.0537001841575418</c:v>
                </c:pt>
                <c:pt idx="37">
                  <c:v>0.0582426309417339</c:v>
                </c:pt>
                <c:pt idx="38">
                  <c:v>0.0657230952829774</c:v>
                </c:pt>
                <c:pt idx="39">
                  <c:v>0.0638957336336791</c:v>
                </c:pt>
                <c:pt idx="40">
                  <c:v>0.0659748479149481</c:v>
                </c:pt>
                <c:pt idx="41">
                  <c:v>0.060449877210365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A4-4D85-A290-F653CFE23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Core/Normalized 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Core/Normalized 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Stabilized'!$B$42:$AQ$42</c:f>
              <c:numCache>
                <c:formatCode>0.00</c:formatCode>
                <c:ptCount val="42"/>
                <c:pt idx="0">
                  <c:v>0.778553469312172</c:v>
                </c:pt>
                <c:pt idx="1">
                  <c:v>0.788771321899356</c:v>
                </c:pt>
                <c:pt idx="2">
                  <c:v>0.805812294023284</c:v>
                </c:pt>
                <c:pt idx="3">
                  <c:v>0.820865840889785</c:v>
                </c:pt>
                <c:pt idx="4">
                  <c:v>0.78807280827676</c:v>
                </c:pt>
                <c:pt idx="5">
                  <c:v>0.792183768052703</c:v>
                </c:pt>
                <c:pt idx="6">
                  <c:v>0.82425535159491</c:v>
                </c:pt>
                <c:pt idx="7">
                  <c:v>0.84412236385015</c:v>
                </c:pt>
                <c:pt idx="8">
                  <c:v>0.804087622130212</c:v>
                </c:pt>
                <c:pt idx="9">
                  <c:v>0.836998209347918</c:v>
                </c:pt>
                <c:pt idx="10">
                  <c:v>0.858512138600177</c:v>
                </c:pt>
                <c:pt idx="11">
                  <c:v>0.870880695897251</c:v>
                </c:pt>
                <c:pt idx="12">
                  <c:v>0.852907542869534</c:v>
                </c:pt>
                <c:pt idx="13">
                  <c:v>0.869058722328107</c:v>
                </c:pt>
                <c:pt idx="14">
                  <c:v>0.89656065631254</c:v>
                </c:pt>
                <c:pt idx="15">
                  <c:v>0.911034516306961</c:v>
                </c:pt>
                <c:pt idx="16">
                  <c:v>0.89274309960199</c:v>
                </c:pt>
                <c:pt idx="17">
                  <c:v>0.859459227467408</c:v>
                </c:pt>
                <c:pt idx="18">
                  <c:v>0.784959429742553</c:v>
                </c:pt>
                <c:pt idx="19">
                  <c:v>0.770076409652069</c:v>
                </c:pt>
                <c:pt idx="20">
                  <c:v>0.708207165066987</c:v>
                </c:pt>
                <c:pt idx="21">
                  <c:v>0.733122999506416</c:v>
                </c:pt>
                <c:pt idx="22">
                  <c:v>0.765804088146117</c:v>
                </c:pt>
                <c:pt idx="23">
                  <c:v>0.830086930054079</c:v>
                </c:pt>
                <c:pt idx="24">
                  <c:v>0.803469803830609</c:v>
                </c:pt>
                <c:pt idx="25">
                  <c:v>0.899803819469241</c:v>
                </c:pt>
                <c:pt idx="26">
                  <c:v>0.929436821179459</c:v>
                </c:pt>
                <c:pt idx="27">
                  <c:v>0.96433798247695</c:v>
                </c:pt>
                <c:pt idx="28">
                  <c:v>0.928205792310721</c:v>
                </c:pt>
                <c:pt idx="29">
                  <c:v>0.97663169577303</c:v>
                </c:pt>
                <c:pt idx="30">
                  <c:v>0.990003578517734</c:v>
                </c:pt>
                <c:pt idx="31">
                  <c:v>1.0233827471362</c:v>
                </c:pt>
                <c:pt idx="32">
                  <c:v>0.98192272491825</c:v>
                </c:pt>
                <c:pt idx="33">
                  <c:v>1.01055876216423</c:v>
                </c:pt>
                <c:pt idx="34">
                  <c:v>1.00757668867933</c:v>
                </c:pt>
                <c:pt idx="35">
                  <c:v>1.02841999260146</c:v>
                </c:pt>
                <c:pt idx="36">
                  <c:v>1.00977414703866</c:v>
                </c:pt>
                <c:pt idx="37">
                  <c:v>1.03086159178916</c:v>
                </c:pt>
                <c:pt idx="38">
                  <c:v>1.03656378939014</c:v>
                </c:pt>
                <c:pt idx="39">
                  <c:v>1.06118036007311</c:v>
                </c:pt>
                <c:pt idx="40">
                  <c:v>1.04407150825472</c:v>
                </c:pt>
                <c:pt idx="41">
                  <c:v>1.06280646366617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F-41E2-B1A8-99005FD2A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Core/Normalized FFO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Core/Normalized FFO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Stabilized'!$B$43:$AQ$43</c:f>
              <c:numCache>
                <c:formatCode>0.00%</c:formatCode>
                <c:ptCount val="42"/>
                <c:pt idx="0">
                  <c:v>0.0435242864708318</c:v>
                </c:pt>
                <c:pt idx="1">
                  <c:v>0.0472855974316408</c:v>
                </c:pt>
                <c:pt idx="2">
                  <c:v>0.0503630139062098</c:v>
                </c:pt>
                <c:pt idx="3">
                  <c:v>0.0513913805179444</c:v>
                </c:pt>
                <c:pt idx="4">
                  <c:v>0.0492646947074496</c:v>
                </c:pt>
                <c:pt idx="5">
                  <c:v>0.047065586637492</c:v>
                </c:pt>
                <c:pt idx="6">
                  <c:v>0.0508018325257776</c:v>
                </c:pt>
                <c:pt idx="7">
                  <c:v>0.0529030891072011</c:v>
                </c:pt>
                <c:pt idx="8">
                  <c:v>0.0533881121538005</c:v>
                </c:pt>
                <c:pt idx="9">
                  <c:v>0.0534726481199424</c:v>
                </c:pt>
                <c:pt idx="10">
                  <c:v>0.0523834632375634</c:v>
                </c:pt>
                <c:pt idx="11">
                  <c:v>0.0542987912017131</c:v>
                </c:pt>
                <c:pt idx="12">
                  <c:v>0.0463642570650683</c:v>
                </c:pt>
                <c:pt idx="13">
                  <c:v>0.0467725984541599</c:v>
                </c:pt>
                <c:pt idx="14">
                  <c:v>0.0439229519420667</c:v>
                </c:pt>
                <c:pt idx="15">
                  <c:v>0.0467362583909252</c:v>
                </c:pt>
                <c:pt idx="16">
                  <c:v>0.0624728310252571</c:v>
                </c:pt>
                <c:pt idx="17">
                  <c:v>0.060230588296008</c:v>
                </c:pt>
                <c:pt idx="18">
                  <c:v>0.0599139182227506</c:v>
                </c:pt>
                <c:pt idx="19">
                  <c:v>0.0527849148828469</c:v>
                </c:pt>
                <c:pt idx="20">
                  <c:v>0.0411538226716706</c:v>
                </c:pt>
                <c:pt idx="21">
                  <c:v>0.0386589123536896</c:v>
                </c:pt>
                <c:pt idx="22">
                  <c:v>0.0382254201523197</c:v>
                </c:pt>
                <c:pt idx="23">
                  <c:v>0.0367017745948292</c:v>
                </c:pt>
                <c:pt idx="24">
                  <c:v>0.0359406405808069</c:v>
                </c:pt>
                <c:pt idx="25">
                  <c:v>0.0507777785484001</c:v>
                </c:pt>
                <c:pt idx="26">
                  <c:v>0.0558369197144447</c:v>
                </c:pt>
                <c:pt idx="27">
                  <c:v>0.0660333787988536</c:v>
                </c:pt>
                <c:pt idx="28">
                  <c:v>0.0617919319378515</c:v>
                </c:pt>
                <c:pt idx="29">
                  <c:v>0.0584163625490523</c:v>
                </c:pt>
                <c:pt idx="30">
                  <c:v>0.0658807014303601</c:v>
                </c:pt>
                <c:pt idx="31">
                  <c:v>0.0638441370134768</c:v>
                </c:pt>
                <c:pt idx="32">
                  <c:v>0.0606243196923677</c:v>
                </c:pt>
                <c:pt idx="33">
                  <c:v>0.0563561135163801</c:v>
                </c:pt>
                <c:pt idx="34">
                  <c:v>0.0519510372665779</c:v>
                </c:pt>
                <c:pt idx="35">
                  <c:v>0.0546401592034391</c:v>
                </c:pt>
                <c:pt idx="36">
                  <c:v>0.0544123152679594</c:v>
                </c:pt>
                <c:pt idx="37">
                  <c:v>0.0587335116090194</c:v>
                </c:pt>
                <c:pt idx="38">
                  <c:v>0.0619127746258267</c:v>
                </c:pt>
                <c:pt idx="39">
                  <c:v>0.0663378458137327</c:v>
                </c:pt>
                <c:pt idx="40">
                  <c:v>0.0710077168462414</c:v>
                </c:pt>
                <c:pt idx="41">
                  <c:v>0.0627574594276599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77-4C6C-AB47-A10459E8C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AFFO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Stabilized'!$B$49:$AQ$49</c:f>
              <c:numCache>
                <c:formatCode>0.00</c:formatCode>
                <c:ptCount val="42"/>
                <c:pt idx="0">
                  <c:v>0.715326340826601</c:v>
                </c:pt>
                <c:pt idx="1">
                  <c:v>0.714408304689526</c:v>
                </c:pt>
                <c:pt idx="2">
                  <c:v>0.711057523490007</c:v>
                </c:pt>
                <c:pt idx="3">
                  <c:v>0.721912192144883</c:v>
                </c:pt>
                <c:pt idx="4">
                  <c:v>0.722785191889954</c:v>
                </c:pt>
                <c:pt idx="5">
                  <c:v>0.704568471867717</c:v>
                </c:pt>
                <c:pt idx="6">
                  <c:v>0.774423690868271</c:v>
                </c:pt>
                <c:pt idx="7">
                  <c:v>0.744600414077915</c:v>
                </c:pt>
                <c:pt idx="8">
                  <c:v>0.745628730659995</c:v>
                </c:pt>
                <c:pt idx="9">
                  <c:v>0.760682437444481</c:v>
                </c:pt>
                <c:pt idx="10">
                  <c:v>0.782778916705176</c:v>
                </c:pt>
                <c:pt idx="11">
                  <c:v>0.789104125255148</c:v>
                </c:pt>
                <c:pt idx="12">
                  <c:v>0.79752720388592</c:v>
                </c:pt>
                <c:pt idx="13">
                  <c:v>0.795721502644788</c:v>
                </c:pt>
                <c:pt idx="14">
                  <c:v>0.812040270684401</c:v>
                </c:pt>
                <c:pt idx="15">
                  <c:v>0.821585494817181</c:v>
                </c:pt>
                <c:pt idx="16">
                  <c:v>0.831768364632416</c:v>
                </c:pt>
                <c:pt idx="17">
                  <c:v>0.813007417724554</c:v>
                </c:pt>
                <c:pt idx="18">
                  <c:v>0.720659795372145</c:v>
                </c:pt>
                <c:pt idx="19">
                  <c:v>0.686606668451192</c:v>
                </c:pt>
                <c:pt idx="20">
                  <c:v>0.648507694919816</c:v>
                </c:pt>
                <c:pt idx="21">
                  <c:v>0.666171962275161</c:v>
                </c:pt>
                <c:pt idx="22">
                  <c:v>0.678033179332306</c:v>
                </c:pt>
                <c:pt idx="23">
                  <c:v>0.752306506958362</c:v>
                </c:pt>
                <c:pt idx="24">
                  <c:v>0.736384410121418</c:v>
                </c:pt>
                <c:pt idx="25">
                  <c:v>0.815087820543127</c:v>
                </c:pt>
                <c:pt idx="26">
                  <c:v>0.832075153806607</c:v>
                </c:pt>
                <c:pt idx="27">
                  <c:v>0.841470424144792</c:v>
                </c:pt>
                <c:pt idx="28">
                  <c:v>0.852655420255024</c:v>
                </c:pt>
                <c:pt idx="29">
                  <c:v>0.861639261896913</c:v>
                </c:pt>
                <c:pt idx="30">
                  <c:v>0.869368260991047</c:v>
                </c:pt>
                <c:pt idx="31">
                  <c:v>0.885743653062556</c:v>
                </c:pt>
                <c:pt idx="32">
                  <c:v>0.886268892402444</c:v>
                </c:pt>
                <c:pt idx="33">
                  <c:v>0.92279519087484</c:v>
                </c:pt>
                <c:pt idx="34">
                  <c:v>0.916427831590749</c:v>
                </c:pt>
                <c:pt idx="35">
                  <c:v>0.92078322194074</c:v>
                </c:pt>
                <c:pt idx="36">
                  <c:v>0.920128259850347</c:v>
                </c:pt>
                <c:pt idx="37">
                  <c:v>0.923649702282164</c:v>
                </c:pt>
                <c:pt idx="38">
                  <c:v>0.90567089637778</c:v>
                </c:pt>
                <c:pt idx="39">
                  <c:v>0.917518708950707</c:v>
                </c:pt>
                <c:pt idx="40">
                  <c:v>0.934791847877583</c:v>
                </c:pt>
                <c:pt idx="41">
                  <c:v>0.904065864151188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74-4E88-B686-539C5B90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Levered cash-on-cash (AFFO / stabilized market cap),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Levered cash-on-cash (AFFO / stabilized market cap),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Stabilized'!$B$50:$AQ$50</c:f>
              <c:numCache>
                <c:formatCode>0.00%</c:formatCode>
                <c:ptCount val="42"/>
                <c:pt idx="0">
                  <c:v>0.0399896343738277</c:v>
                </c:pt>
                <c:pt idx="1">
                  <c:v>0.042827651766072</c:v>
                </c:pt>
                <c:pt idx="2">
                  <c:v>0.044440870670816</c:v>
                </c:pt>
                <c:pt idx="3">
                  <c:v>0.0451962578036456</c:v>
                </c:pt>
                <c:pt idx="4">
                  <c:v>0.0451833782913863</c:v>
                </c:pt>
                <c:pt idx="5">
                  <c:v>0.0418601463347949</c:v>
                </c:pt>
                <c:pt idx="6">
                  <c:v>0.0477305274043518</c:v>
                </c:pt>
                <c:pt idx="7">
                  <c:v>0.0466658197225724</c:v>
                </c:pt>
                <c:pt idx="8">
                  <c:v>0.0495066821102307</c:v>
                </c:pt>
                <c:pt idx="9">
                  <c:v>0.048597122256902</c:v>
                </c:pt>
                <c:pt idx="10">
                  <c:v>0.0477624820462344</c:v>
                </c:pt>
                <c:pt idx="11">
                  <c:v>0.0492000802584043</c:v>
                </c:pt>
                <c:pt idx="12">
                  <c:v>0.0433537686546267</c:v>
                </c:pt>
                <c:pt idx="13">
                  <c:v>0.0428256012721935</c:v>
                </c:pt>
                <c:pt idx="14">
                  <c:v>0.0397822562624923</c:v>
                </c:pt>
                <c:pt idx="15">
                  <c:v>0.0421475051589311</c:v>
                </c:pt>
                <c:pt idx="16">
                  <c:v>0.0582059099857528</c:v>
                </c:pt>
                <c:pt idx="17">
                  <c:v>0.0569752624599346</c:v>
                </c:pt>
                <c:pt idx="18">
                  <c:v>0.0550060938315144</c:v>
                </c:pt>
                <c:pt idx="19">
                  <c:v>0.0470634785041216</c:v>
                </c:pt>
                <c:pt idx="20">
                  <c:v>0.0376846945277934</c:v>
                </c:pt>
                <c:pt idx="21">
                  <c:v>0.0351284620990199</c:v>
                </c:pt>
                <c:pt idx="22">
                  <c:v>0.0338442998129377</c:v>
                </c:pt>
                <c:pt idx="23">
                  <c:v>0.0332627618203918</c:v>
                </c:pt>
                <c:pt idx="24">
                  <c:v>0.0329397910006125</c:v>
                </c:pt>
                <c:pt idx="25">
                  <c:v>0.045997080645257</c:v>
                </c:pt>
                <c:pt idx="26">
                  <c:v>0.0499878125126624</c:v>
                </c:pt>
                <c:pt idx="27">
                  <c:v>0.0576199800020976</c:v>
                </c:pt>
                <c:pt idx="28">
                  <c:v>0.0567624401089725</c:v>
                </c:pt>
                <c:pt idx="29">
                  <c:v>0.051538191651283</c:v>
                </c:pt>
                <c:pt idx="30">
                  <c:v>0.0578529129370784</c:v>
                </c:pt>
                <c:pt idx="31">
                  <c:v>0.0552574677491774</c:v>
                </c:pt>
                <c:pt idx="32">
                  <c:v>0.0547186120688669</c:v>
                </c:pt>
                <c:pt idx="33">
                  <c:v>0.0514617778563784</c:v>
                </c:pt>
                <c:pt idx="34">
                  <c:v>0.0472513675296555</c:v>
                </c:pt>
                <c:pt idx="35">
                  <c:v>0.0489213961228336</c:v>
                </c:pt>
                <c:pt idx="36">
                  <c:v>0.049581690231191</c:v>
                </c:pt>
                <c:pt idx="37">
                  <c:v>0.0526250962726257</c:v>
                </c:pt>
                <c:pt idx="38">
                  <c:v>0.0540946911965718</c:v>
                </c:pt>
                <c:pt idx="39">
                  <c:v>0.057357087386534</c:v>
                </c:pt>
                <c:pt idx="40">
                  <c:v>0.0635755638569461</c:v>
                </c:pt>
                <c:pt idx="41">
                  <c:v>0.0533840155560264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1A-462C-A089-CC96DACCB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Stabilized'!$B$70:$AQ$70</c:f>
              <c:numCache>
                <c:formatCode>0.00</c:formatCode>
                <c:ptCount val="42"/>
                <c:pt idx="0">
                  <c:v>0.665557201090957</c:v>
                </c:pt>
                <c:pt idx="1">
                  <c:v>0.750800782660189</c:v>
                </c:pt>
                <c:pt idx="2">
                  <c:v>0.900664000383193</c:v>
                </c:pt>
                <c:pt idx="3">
                  <c:v>0.807345203188776</c:v>
                </c:pt>
                <c:pt idx="4">
                  <c:v>0.809672974393235</c:v>
                </c:pt>
                <c:pt idx="5">
                  <c:v>0.715135366362574</c:v>
                </c:pt>
                <c:pt idx="6">
                  <c:v>1.04116023208917</c:v>
                </c:pt>
                <c:pt idx="7">
                  <c:v>0.862641015350969</c:v>
                </c:pt>
                <c:pt idx="8">
                  <c:v>0.914192156116753</c:v>
                </c:pt>
                <c:pt idx="9">
                  <c:v>0.85731310235261</c:v>
                </c:pt>
                <c:pt idx="10">
                  <c:v>0.966127057348036</c:v>
                </c:pt>
                <c:pt idx="11">
                  <c:v>0.854970825660805</c:v>
                </c:pt>
                <c:pt idx="12">
                  <c:v>0.989763274026786</c:v>
                </c:pt>
                <c:pt idx="13">
                  <c:v>0.795594141515236</c:v>
                </c:pt>
                <c:pt idx="14">
                  <c:v>1.03033506882102</c:v>
                </c:pt>
                <c:pt idx="15">
                  <c:v>0.883743083153661</c:v>
                </c:pt>
                <c:pt idx="16">
                  <c:v>0.963686662779448</c:v>
                </c:pt>
                <c:pt idx="17">
                  <c:v>0.720373347104665</c:v>
                </c:pt>
                <c:pt idx="18">
                  <c:v>0.981507518022401</c:v>
                </c:pt>
                <c:pt idx="19">
                  <c:v>0.653082210145386</c:v>
                </c:pt>
                <c:pt idx="20">
                  <c:v>0.896902004367502</c:v>
                </c:pt>
                <c:pt idx="21">
                  <c:v>0.616324686161375</c:v>
                </c:pt>
                <c:pt idx="22">
                  <c:v>0.974202311904564</c:v>
                </c:pt>
                <c:pt idx="23">
                  <c:v>0.746317990974771</c:v>
                </c:pt>
                <c:pt idx="24">
                  <c:v>0.926102949686848</c:v>
                </c:pt>
                <c:pt idx="25">
                  <c:v>0.810027649691385</c:v>
                </c:pt>
                <c:pt idx="26">
                  <c:v>1.14398315029138</c:v>
                </c:pt>
                <c:pt idx="27">
                  <c:v>0.893157056504033</c:v>
                </c:pt>
                <c:pt idx="28">
                  <c:v>1.04498242657784</c:v>
                </c:pt>
                <c:pt idx="29">
                  <c:v>0.913275022476728</c:v>
                </c:pt>
                <c:pt idx="30">
                  <c:v>1.20003263158988</c:v>
                </c:pt>
                <c:pt idx="31">
                  <c:v>0.905952588495562</c:v>
                </c:pt>
                <c:pt idx="32">
                  <c:v>1.09377724493214</c:v>
                </c:pt>
                <c:pt idx="33">
                  <c:v>1.01345069060686</c:v>
                </c:pt>
                <c:pt idx="34">
                  <c:v>1.15368521955437</c:v>
                </c:pt>
                <c:pt idx="35">
                  <c:v>0.88753687477133</c:v>
                </c:pt>
                <c:pt idx="36">
                  <c:v>1.09513283726425</c:v>
                </c:pt>
                <c:pt idx="37">
                  <c:v>0.961241196133452</c:v>
                </c:pt>
                <c:pt idx="38">
                  <c:v>1.24597804586191</c:v>
                </c:pt>
                <c:pt idx="39">
                  <c:v>1.03931349647495</c:v>
                </c:pt>
                <c:pt idx="40">
                  <c:v>1.09718562476845</c:v>
                </c:pt>
                <c:pt idx="41">
                  <c:v>0.885474179600919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F4-402F-8774-CE32C019E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Stabilized'!$B$71:$AQ$71</c:f>
              <c:numCache>
                <c:formatCode>0.00%</c:formatCode>
                <c:ptCount val="42"/>
                <c:pt idx="0">
                  <c:v>0.0372073382559069</c:v>
                </c:pt>
                <c:pt idx="1">
                  <c:v>0.045009323456058</c:v>
                </c:pt>
                <c:pt idx="2">
                  <c:v>0.0562912156001564</c:v>
                </c:pt>
                <c:pt idx="3">
                  <c:v>0.0505449032955707</c:v>
                </c:pt>
                <c:pt idx="4">
                  <c:v>0.0506149831302734</c:v>
                </c:pt>
                <c:pt idx="5">
                  <c:v>0.0424879515340348</c:v>
                </c:pt>
                <c:pt idx="6">
                  <c:v>0.0641704632438812</c:v>
                </c:pt>
                <c:pt idx="7">
                  <c:v>0.0540636955695445</c:v>
                </c:pt>
                <c:pt idx="8">
                  <c:v>0.0606986005226457</c:v>
                </c:pt>
                <c:pt idx="9">
                  <c:v>0.054770489755805</c:v>
                </c:pt>
                <c:pt idx="10">
                  <c:v>0.0589497561140199</c:v>
                </c:pt>
                <c:pt idx="11">
                  <c:v>0.0533068221224983</c:v>
                </c:pt>
                <c:pt idx="12">
                  <c:v>0.0538037671892897</c:v>
                </c:pt>
                <c:pt idx="13">
                  <c:v>0.0428187467170085</c:v>
                </c:pt>
                <c:pt idx="14">
                  <c:v>0.0504766268667001</c:v>
                </c:pt>
                <c:pt idx="15">
                  <c:v>0.0453362022471891</c:v>
                </c:pt>
                <c:pt idx="16">
                  <c:v>0.0674373557991713</c:v>
                </c:pt>
                <c:pt idx="17">
                  <c:v>0.0504835006737114</c:v>
                </c:pt>
                <c:pt idx="18">
                  <c:v>0.0749159242396717</c:v>
                </c:pt>
                <c:pt idx="19">
                  <c:v>0.0447655433174496</c:v>
                </c:pt>
                <c:pt idx="20">
                  <c:v>0.0521188542876642</c:v>
                </c:pt>
                <c:pt idx="21">
                  <c:v>0.0324999243507151</c:v>
                </c:pt>
                <c:pt idx="22">
                  <c:v>0.048627701604549</c:v>
                </c:pt>
                <c:pt idx="23">
                  <c:v>0.0329979833305378</c:v>
                </c:pt>
                <c:pt idx="24">
                  <c:v>0.0414262404098229</c:v>
                </c:pt>
                <c:pt idx="25">
                  <c:v>0.0457115248058982</c:v>
                </c:pt>
                <c:pt idx="26">
                  <c:v>0.0687260218897266</c:v>
                </c:pt>
                <c:pt idx="27">
                  <c:v>0.0611592401322942</c:v>
                </c:pt>
                <c:pt idx="28">
                  <c:v>0.0695659125532945</c:v>
                </c:pt>
                <c:pt idx="29">
                  <c:v>0.0546267390776892</c:v>
                </c:pt>
                <c:pt idx="30">
                  <c:v>0.0798572785230046</c:v>
                </c:pt>
                <c:pt idx="31">
                  <c:v>0.0565182101706144</c:v>
                </c:pt>
                <c:pt idx="32">
                  <c:v>0.0675302645373889</c:v>
                </c:pt>
                <c:pt idx="33">
                  <c:v>0.0565173884997814</c:v>
                </c:pt>
                <c:pt idx="34">
                  <c:v>0.0594844486860141</c:v>
                </c:pt>
                <c:pt idx="35">
                  <c:v>0.0471550110706778</c:v>
                </c:pt>
                <c:pt idx="36">
                  <c:v>0.0590119219988664</c:v>
                </c:pt>
                <c:pt idx="37">
                  <c:v>0.0547668779221709</c:v>
                </c:pt>
                <c:pt idx="38">
                  <c:v>0.0744208496686563</c:v>
                </c:pt>
                <c:pt idx="39">
                  <c:v>0.0649708768418374</c:v>
                </c:pt>
                <c:pt idx="40">
                  <c:v>0.0746200289495085</c:v>
                </c:pt>
                <c:pt idx="41">
                  <c:v>0.0522861986639174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D-4EED-B9A6-7948C5C08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Stabilized'!$B$82:$AQ$82</c:f>
              <c:numCache>
                <c:formatCode>0.00</c:formatCode>
                <c:ptCount val="42"/>
                <c:pt idx="0">
                  <c:v>1.01037284679144</c:v>
                </c:pt>
                <c:pt idx="1">
                  <c:v>1.04730435070192</c:v>
                </c:pt>
                <c:pt idx="2">
                  <c:v>0.995776048677487</c:v>
                </c:pt>
                <c:pt idx="3">
                  <c:v>1.02681916204215</c:v>
                </c:pt>
                <c:pt idx="4">
                  <c:v>1.01200221200454</c:v>
                </c:pt>
                <c:pt idx="5">
                  <c:v>0.987093789915159</c:v>
                </c:pt>
                <c:pt idx="6">
                  <c:v>1.02345324102646</c:v>
                </c:pt>
                <c:pt idx="7">
                  <c:v>1.04273994440219</c:v>
                </c:pt>
                <c:pt idx="8">
                  <c:v>1.01940654650328</c:v>
                </c:pt>
                <c:pt idx="9">
                  <c:v>1.04887013992665</c:v>
                </c:pt>
                <c:pt idx="10">
                  <c:v>1.07116851709946</c:v>
                </c:pt>
                <c:pt idx="11">
                  <c:v>1.07271603217461</c:v>
                </c:pt>
                <c:pt idx="12">
                  <c:v>1.05565079411594</c:v>
                </c:pt>
                <c:pt idx="13">
                  <c:v>1.06422691725449</c:v>
                </c:pt>
                <c:pt idx="14">
                  <c:v>1.09670846932422</c:v>
                </c:pt>
                <c:pt idx="15">
                  <c:v>1.09799158845664</c:v>
                </c:pt>
                <c:pt idx="16">
                  <c:v>1.0858770028168</c:v>
                </c:pt>
                <c:pt idx="17">
                  <c:v>1.04917625939354</c:v>
                </c:pt>
                <c:pt idx="18">
                  <c:v>0.967753721700111</c:v>
                </c:pt>
                <c:pt idx="19">
                  <c:v>0.9727451156434</c:v>
                </c:pt>
                <c:pt idx="20">
                  <c:v>0.876608243269683</c:v>
                </c:pt>
                <c:pt idx="21">
                  <c:v>0.932812008409366</c:v>
                </c:pt>
                <c:pt idx="22">
                  <c:v>0.943922596836638</c:v>
                </c:pt>
                <c:pt idx="23">
                  <c:v>0.979639736736657</c:v>
                </c:pt>
                <c:pt idx="24">
                  <c:v>0.986095562956743</c:v>
                </c:pt>
                <c:pt idx="25">
                  <c:v>1.0745759459194</c:v>
                </c:pt>
                <c:pt idx="26">
                  <c:v>1.10720058526907</c:v>
                </c:pt>
                <c:pt idx="27">
                  <c:v>1.16029692076816</c:v>
                </c:pt>
                <c:pt idx="28">
                  <c:v>1.09895132758602</c:v>
                </c:pt>
                <c:pt idx="29">
                  <c:v>1.14801591866992</c:v>
                </c:pt>
                <c:pt idx="30">
                  <c:v>1.14616158593901</c:v>
                </c:pt>
                <c:pt idx="31">
                  <c:v>1.18780438828546</c:v>
                </c:pt>
                <c:pt idx="32">
                  <c:v>1.13480753209232</c:v>
                </c:pt>
                <c:pt idx="33">
                  <c:v>1.16986658211979</c:v>
                </c:pt>
                <c:pt idx="34">
                  <c:v>1.22731139938932</c:v>
                </c:pt>
                <c:pt idx="35">
                  <c:v>1.17843786461751</c:v>
                </c:pt>
                <c:pt idx="36">
                  <c:v>1.18159781693074</c:v>
                </c:pt>
                <c:pt idx="37">
                  <c:v>1.21729772405974</c:v>
                </c:pt>
                <c:pt idx="38">
                  <c:v>1.30474265712288</c:v>
                </c:pt>
                <c:pt idx="39">
                  <c:v>1.23173344925759</c:v>
                </c:pt>
                <c:pt idx="40">
                  <c:v>1.18395247274644</c:v>
                </c:pt>
                <c:pt idx="41">
                  <c:v>1.24025973194868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E-43DB-8D1C-D458C5FB4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/ stabilized TEV,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/ stabilized TEV,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Stabilized'!$B$83:$AQ$83</c:f>
              <c:numCache>
                <c:formatCode>0.00%</c:formatCode>
                <c:ptCount val="42"/>
                <c:pt idx="0">
                  <c:v>0.0436280297360259</c:v>
                </c:pt>
                <c:pt idx="1">
                  <c:v>0.0475410353710423</c:v>
                </c:pt>
                <c:pt idx="2">
                  <c:v>0.0466756892211947</c:v>
                </c:pt>
                <c:pt idx="3">
                  <c:v>0.0476786167249174</c:v>
                </c:pt>
                <c:pt idx="4">
                  <c:v>0.0470446244393509</c:v>
                </c:pt>
                <c:pt idx="5">
                  <c:v>0.0442950844897573</c:v>
                </c:pt>
                <c:pt idx="6">
                  <c:v>0.0471281830899151</c:v>
                </c:pt>
                <c:pt idx="7">
                  <c:v>0.0485964633910197</c:v>
                </c:pt>
                <c:pt idx="8">
                  <c:v>0.0495635570868271</c:v>
                </c:pt>
                <c:pt idx="9">
                  <c:v>0.0494740409703581</c:v>
                </c:pt>
                <c:pt idx="10">
                  <c:v>0.0488192926365237</c:v>
                </c:pt>
                <c:pt idx="11">
                  <c:v>0.0500756896922182</c:v>
                </c:pt>
                <c:pt idx="12">
                  <c:v>0.0443875799013344</c:v>
                </c:pt>
                <c:pt idx="13">
                  <c:v>0.0441095898873225</c:v>
                </c:pt>
                <c:pt idx="14">
                  <c:v>0.0424404171331077</c:v>
                </c:pt>
                <c:pt idx="15">
                  <c:v>0.0441089234494778</c:v>
                </c:pt>
                <c:pt idx="16">
                  <c:v>0.0546378576171138</c:v>
                </c:pt>
                <c:pt idx="17">
                  <c:v>0.05343295010063</c:v>
                </c:pt>
                <c:pt idx="18">
                  <c:v>0.0523866673700296</c:v>
                </c:pt>
                <c:pt idx="19">
                  <c:v>0.0490922669454475</c:v>
                </c:pt>
                <c:pt idx="20">
                  <c:v>0.0391614803724751</c:v>
                </c:pt>
                <c:pt idx="21">
                  <c:v>0.0385924500348627</c:v>
                </c:pt>
                <c:pt idx="22">
                  <c:v>0.037374688297235</c:v>
                </c:pt>
                <c:pt idx="23">
                  <c:v>0.0350005328854294</c:v>
                </c:pt>
                <c:pt idx="24">
                  <c:v>0.0356837082117003</c:v>
                </c:pt>
                <c:pt idx="25">
                  <c:v>0.0468021484853595</c:v>
                </c:pt>
                <c:pt idx="26">
                  <c:v>0.050871582651327</c:v>
                </c:pt>
                <c:pt idx="27">
                  <c:v>0.0585624536490335</c:v>
                </c:pt>
                <c:pt idx="28">
                  <c:v>0.0546237022247004</c:v>
                </c:pt>
                <c:pt idx="29">
                  <c:v>0.0526746865866059</c:v>
                </c:pt>
                <c:pt idx="30">
                  <c:v>0.0570039497232435</c:v>
                </c:pt>
                <c:pt idx="31">
                  <c:v>0.0563279235605899</c:v>
                </c:pt>
                <c:pt idx="32">
                  <c:v>0.0535686911545061</c:v>
                </c:pt>
                <c:pt idx="33">
                  <c:v>0.0508550853085481</c:v>
                </c:pt>
                <c:pt idx="34">
                  <c:v>0.0493955461847582</c:v>
                </c:pt>
                <c:pt idx="35">
                  <c:v>0.0488991873206818</c:v>
                </c:pt>
                <c:pt idx="36">
                  <c:v>0.0496094380890163</c:v>
                </c:pt>
                <c:pt idx="37">
                  <c:v>0.0526871376585515</c:v>
                </c:pt>
                <c:pt idx="38">
                  <c:v>0.0583058930011133</c:v>
                </c:pt>
                <c:pt idx="39">
                  <c:v>0.056480034347702</c:v>
                </c:pt>
                <c:pt idx="40">
                  <c:v>0.0573143321212407</c:v>
                </c:pt>
                <c:pt idx="41">
                  <c:v>0.0547270952824046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04-4A0D-AFA7-C84CA76A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VMRK CAGR, Q1 2016 to Q2 2026 (stabilized): whole company vs per share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'CHARTS STAB'!$B$6</c:f>
              <c:strCache>
                <c:ptCount val="1"/>
                <c:pt idx="0">
                  <c:v>Whole company</c:v>
                </c:pt>
              </c:strCache>
            </c:strRef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'CHARTS STAB'!$A$7:$A$10</c:f>
              <c:strCache>
                <c:ptCount val="4"/>
                <c:pt idx="0">
                  <c:v>NOI</c:v>
                </c:pt>
                <c:pt idx="1">
                  <c:v>EBITDAre</c:v>
                </c:pt>
                <c:pt idx="2">
                  <c:v>FFO</c:v>
                </c:pt>
                <c:pt idx="3">
                  <c:v>AFFO</c:v>
                </c:pt>
              </c:strCache>
            </c:strRef>
          </c:cat>
          <c:val>
            <c:numRef>
              <c:f>'CHARTS STAB'!$B$7:$B$10</c:f>
              <c:numCache>
                <c:formatCode>0.0%</c:formatCode>
                <c:ptCount val="4"/>
                <c:pt idx="0">
                  <c:v>0.0286417091815949</c:v>
                </c:pt>
                <c:pt idx="1">
                  <c:v>0.024568410356858</c:v>
                </c:pt>
                <c:pt idx="2">
                  <c:v>0.0508563424244277</c:v>
                </c:pt>
                <c:pt idx="3">
                  <c:v>0.0274875286367837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5F1-4564-86E4-74E5935C86C3}"/>
            </c:ext>
          </c:extLst>
        </c:ser>
        <c:ser>
          <c:idx val="1"/>
          <c:order val="1"/>
          <c:tx>
            <c:strRef>
              <c:f>'CHARTS STAB'!$C$6</c:f>
              <c:strCache>
                <c:ptCount val="1"/>
                <c:pt idx="0">
                  <c:v>Per stab. share</c:v>
                </c:pt>
              </c:strCache>
            </c:strRef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'CHARTS STAB'!$A$7:$A$10</c:f>
              <c:strCache>
                <c:ptCount val="4"/>
                <c:pt idx="0">
                  <c:v>NOI</c:v>
                </c:pt>
                <c:pt idx="1">
                  <c:v>EBITDAre</c:v>
                </c:pt>
                <c:pt idx="2">
                  <c:v>FFO</c:v>
                </c:pt>
                <c:pt idx="3">
                  <c:v>AFFO</c:v>
                </c:pt>
              </c:strCache>
            </c:strRef>
          </c:cat>
          <c:val>
            <c:numRef>
              <c:f>'CHARTS STAB'!$C$7:$C$10</c:f>
              <c:numCache>
                <c:formatCode>0.0%</c:formatCode>
                <c:ptCount val="4"/>
                <c:pt idx="0">
                  <c:v>0.0242574170161805</c:v>
                </c:pt>
                <c:pt idx="1">
                  <c:v>0.0202014794669636</c:v>
                </c:pt>
                <c:pt idx="2">
                  <c:v>0.0463773667150593</c:v>
                </c:pt>
                <c:pt idx="3">
                  <c:v>0.0231081558370483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5F1-4564-86E4-74E5935C8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VMRK: Stabilized CFO vs AFFO per Stabilized Share, Annual (delta bars)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CFO less AFFO ($/stab sh)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Data'!$B$131:$K$131</c:f>
              <c:numCache>
                <c:formatCode>0.00</c:formatCode>
                <c:ptCount val="10"/>
                <c:pt idx="0">
                  <c:v>0.262084671760436</c:v>
                </c:pt>
                <c:pt idx="1">
                  <c:v>0.483236211876809</c:v>
                </c:pt>
                <c:pt idx="2">
                  <c:v>0.514535346235452</c:v>
                </c:pt>
                <c:pt idx="3">
                  <c:v>0.472900840572668</c:v>
                </c:pt>
                <c:pt idx="4">
                  <c:v>0.266090618527224</c:v>
                </c:pt>
                <c:pt idx="5">
                  <c:v>0.487396687135205</c:v>
                </c:pt>
                <c:pt idx="6">
                  <c:v>0.548433911417068</c:v>
                </c:pt>
                <c:pt idx="7">
                  <c:v>0.593859052756689</c:v>
                </c:pt>
                <c:pt idx="8">
                  <c:v>0.50151052280143</c:v>
                </c:pt>
                <c:pt idx="9">
                  <c:v>0.674897109789998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131-4D3D-996C-78C6CF801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lineChart>
        <c:grouping val="standard"/>
        <c:varyColors val="1"/>
        <c:ser>
          <c:idx val="1"/>
          <c:order val="1"/>
          <c:tx>
            <c:v>CFO per stab share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Data'!$B$130:$K$130</c:f>
              <c:numCache>
                <c:formatCode>0.00</c:formatCode>
                <c:ptCount val="10"/>
                <c:pt idx="0">
                  <c:v>3.12480229753949</c:v>
                </c:pt>
                <c:pt idx="1">
                  <c:v>3.43004630265863</c:v>
                </c:pt>
                <c:pt idx="2">
                  <c:v>3.59269472943872</c:v>
                </c:pt>
                <c:pt idx="3">
                  <c:v>3.70012271214604</c:v>
                </c:pt>
                <c:pt idx="4">
                  <c:v>3.31860589634579</c:v>
                </c:pt>
                <c:pt idx="5">
                  <c:v>3.23337726309438</c:v>
                </c:pt>
                <c:pt idx="6">
                  <c:v>3.77258700929842</c:v>
                </c:pt>
                <c:pt idx="7">
                  <c:v>4.0633680576094</c:v>
                </c:pt>
                <c:pt idx="8">
                  <c:v>4.1479765235909</c:v>
                </c:pt>
                <c:pt idx="9">
                  <c:v>4.34188567868192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1-4D3D-996C-78C6CF801A0E}"/>
            </c:ext>
          </c:extLst>
        </c:ser>
        <c:ser>
          <c:idx val="2"/>
          <c:order val="2"/>
          <c:tx>
            <c:v>AFFO per stab share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val>
            <c:numRef>
              <c:f>'Quarterly Data'!$B$123:$K$123</c:f>
              <c:numCache>
                <c:formatCode>0.00</c:formatCode>
                <c:ptCount val="10"/>
                <c:pt idx="0">
                  <c:v>2.86271762577906</c:v>
                </c:pt>
                <c:pt idx="1">
                  <c:v>2.94681009078182</c:v>
                </c:pt>
                <c:pt idx="2">
                  <c:v>3.07815938320327</c:v>
                </c:pt>
                <c:pt idx="3">
                  <c:v>3.22722187157337</c:v>
                </c:pt>
                <c:pt idx="4">
                  <c:v>3.05251527781856</c:v>
                </c:pt>
                <c:pt idx="5">
                  <c:v>2.74598057595917</c:v>
                </c:pt>
                <c:pt idx="6">
                  <c:v>3.22415309788135</c:v>
                </c:pt>
                <c:pt idx="7">
                  <c:v>3.46950900485271</c:v>
                </c:pt>
                <c:pt idx="8">
                  <c:v>3.64646600078947</c:v>
                </c:pt>
                <c:pt idx="9">
                  <c:v>3.66698856889192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1-4D3D-996C-78C6CF801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\$0.0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VMRK: Development + Land Held for Development per Share, and as % of TEV, Year End (2016-2026)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Development lines ($/share)</c:v>
          </c:tx>
          <c:spPr>
            <a:solidFill>
              <a:srgbClr val="1F4E79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Data'!$B$175:$L$175</c:f>
              <c:numCache>
                <c:formatCode>\$0.00</c:formatCode>
                <c:ptCount val="11"/>
                <c:pt idx="0">
                  <c:v>3.29732432812516</c:v>
                </c:pt>
                <c:pt idx="1">
                  <c:v>1.91509901978405</c:v>
                </c:pt>
                <c:pt idx="2">
                  <c:v>2.43778247686281</c:v>
                </c:pt>
                <c:pt idx="3">
                  <c:v>1.9086500387543</c:v>
                </c:pt>
                <c:pt idx="4">
                  <c:v>1.80556389469317</c:v>
                </c:pt>
                <c:pt idx="5">
                  <c:v>1.06791441464079</c:v>
                </c:pt>
                <c:pt idx="6">
                  <c:v>1.51660534215342</c:v>
                </c:pt>
                <c:pt idx="7">
                  <c:v>1.71030576484651</c:v>
                </c:pt>
                <c:pt idx="8">
                  <c:v>1.65460096873886</c:v>
                </c:pt>
                <c:pt idx="9">
                  <c:v>1.99575246984268</c:v>
                </c:pt>
                <c:pt idx="10">
                  <c:v>2.205603143724</c:v>
                </c:pt>
              </c:numCache>
            </c:numRef>
          </c:val>
        </c:ser>
        <c:ser>
          <c:idx val="1"/>
          <c:order val="1"/>
          <c:tx>
            <c:v>Land held for development ($/share)</c:v>
          </c:tx>
          <c:spPr>
            <a:solidFill>
              <a:srgbClr val="BFBFBF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Data'!$B$176:$L$176</c:f>
              <c:numCache>
                <c:formatCode>\$0.00</c:formatCode>
                <c:ptCount val="11"/>
                <c:pt idx="0">
                  <c:v>0.265820541535654</c:v>
                </c:pt>
                <c:pt idx="1">
                  <c:v>0.218014374069822</c:v>
                </c:pt>
                <c:pt idx="2">
                  <c:v>0.226726347862582</c:v>
                </c:pt>
                <c:pt idx="3">
                  <c:v>0.12423987848712</c:v>
                </c:pt>
                <c:pt idx="4">
                  <c:v>0.253018853818159</c:v>
                </c:pt>
                <c:pt idx="5">
                  <c:v>0.270436383239192</c:v>
                </c:pt>
                <c:pt idx="6">
                  <c:v>0.306742466567186</c:v>
                </c:pt>
                <c:pt idx="7">
                  <c:v>0.397894826971308</c:v>
                </c:pt>
                <c:pt idx="8">
                  <c:v>0.272808058655386</c:v>
                </c:pt>
                <c:pt idx="9">
                  <c:v>0.268887686900354</c:v>
                </c:pt>
                <c:pt idx="10">
                  <c:v>0.204081912365951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lineChart>
        <c:grouping val="standard"/>
        <c:varyColors val="0"/>
        <c:ser>
          <c:idx val="2"/>
          <c:order val="2"/>
          <c:tx>
            <c:v>Development + land as % of TEV (right axis)</c:v>
          </c:tx>
          <c:spPr>
            <a:ln w="28575">
              <a:solidFill>
                <a:srgbClr val="A31F34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A31F34"/>
              </a:solidFill>
              <a:ln>
                <a:solidFill>
                  <a:srgbClr val="A31F34"/>
                </a:solidFill>
                <a:prstDash val="solid"/>
              </a:ln>
            </c:spPr>
          </c:marker>
          <c:dLbls>
            <c:numFmt formatCode="0.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A31F34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Data'!$B$178:$L$178</c:f>
              <c:numCache>
                <c:formatCode>0.0%</c:formatCode>
                <c:ptCount val="11"/>
                <c:pt idx="0">
                  <c:v>0.0419667579648578</c:v>
                </c:pt>
                <c:pt idx="1">
                  <c:v>0.0250680135043666</c:v>
                </c:pt>
                <c:pt idx="2">
                  <c:v>0.0314235943502218</c:v>
                </c:pt>
                <c:pt idx="3">
                  <c:v>0.0205326215989608</c:v>
                </c:pt>
                <c:pt idx="4">
                  <c:v>0.0262169212686098</c:v>
                </c:pt>
                <c:pt idx="5">
                  <c:v>0.0119881769723511</c:v>
                </c:pt>
                <c:pt idx="6">
                  <c:v>0.0231973536887982</c:v>
                </c:pt>
                <c:pt idx="7">
                  <c:v>0.025192392011849</c:v>
                </c:pt>
                <c:pt idx="8">
                  <c:v>0.0201071522724939</c:v>
                </c:pt>
                <c:pt idx="9">
                  <c:v>0.0262079484199025</c:v>
                </c:pt>
                <c:pt idx="10">
                  <c:v>0.02682329095317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8.2"/>
          <c:min val="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$ per share (bars)</a:t>
                </a:r>
              </a:p>
            </c:rich>
          </c:tx>
          <c:overlay val="0"/>
        </c:title>
        <c:numFmt formatCode="\$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ax val="0.0965"/>
          <c:min val="-0.0701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900" b="0">
                    <a:solidFill>
                      <a:srgbClr val="A31F34"/>
                    </a:solidFill>
                  </a:defRPr>
                </a:pPr>
                <a:r>
                  <a:rPr lang="en-US" sz="900" b="0">
                    <a:solidFill>
                      <a:srgbClr val="A31F34"/>
                    </a:solidFill>
                  </a:rPr>
                  <a:t>% of TEV (line)</a:t>
                </a:r>
              </a:p>
            </c:rich>
          </c:tx>
          <c:overlay val="0"/>
        </c:title>
        <c:numFmt formatCode="0%;;0%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Relationship Id="rId3" Type="http://schemas.openxmlformats.org/officeDocument/2006/relationships/chart" Target="../charts/chart22.xml"/><Relationship Id="rId4" Type="http://schemas.openxmlformats.org/officeDocument/2006/relationships/chart" Target="../charts/chart23.xml"/><Relationship Id="rId5" Type="http://schemas.openxmlformats.org/officeDocument/2006/relationships/chart" Target="../charts/chart24.xml"/><Relationship Id="rId6" Type="http://schemas.openxmlformats.org/officeDocument/2006/relationships/chart" Target="../charts/chart25.xml"/><Relationship Id="rId7" Type="http://schemas.openxmlformats.org/officeDocument/2006/relationships/chart" Target="../charts/chart26.xml"/><Relationship Id="rId8" Type="http://schemas.openxmlformats.org/officeDocument/2006/relationships/chart" Target="../charts/chart27.xml"/><Relationship Id="rId9" Type="http://schemas.openxmlformats.org/officeDocument/2006/relationships/chart" Target="../charts/chart28.xml"/><Relationship Id="rId10" Type="http://schemas.openxmlformats.org/officeDocument/2006/relationships/chart" Target="../charts/chart29.xml"/><Relationship Id="rId11" Type="http://schemas.openxmlformats.org/officeDocument/2006/relationships/chart" Target="../charts/chart30.xml"/><Relationship Id="rId12" Type="http://schemas.openxmlformats.org/officeDocument/2006/relationships/chart" Target="../charts/chart31.xml"/><Relationship Id="rId13" Type="http://schemas.openxmlformats.org/officeDocument/2006/relationships/chart" Target="../charts/chart32.xml"/><Relationship Id="rId14" Type="http://schemas.openxmlformats.org/officeDocument/2006/relationships/chart" Target="../charts/chart33.xml"/><Relationship Id="rId15" Type="http://schemas.openxmlformats.org/officeDocument/2006/relationships/chart" Target="../charts/chart34.xml"/><Relationship Id="rId16" Type="http://schemas.openxmlformats.org/officeDocument/2006/relationships/chart" Target="../charts/chart35.xml"/><Relationship Id="rId17" Type="http://schemas.openxmlformats.org/officeDocument/2006/relationships/chart" Target="../charts/chart36.xml"/><Relationship Id="rId18" Type="http://schemas.openxmlformats.org/officeDocument/2006/relationships/chart" Target="../charts/chart37.xml"/><Relationship Id="rId19" Type="http://schemas.openxmlformats.org/officeDocument/2006/relationships/chart" Target="../charts/chart38.xml"/><Relationship Id="rId20" Type="http://schemas.openxmlformats.org/officeDocument/2006/relationships/chart" Target="../charts/chart39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10</xdr:col>
      <xdr:colOff>366840</xdr:colOff>
      <xdr:row>50</xdr:row>
      <xdr:rowOff>173520</xdr:rowOff>
    </xdr:to>
    <xdr:graphicFrame>
      <xdr:nvGraphicFramePr>
        <xdr:cNvPr id="0" name="Chart 1"/>
        <xdr:cNvGraphicFramePr/>
      </xdr:nvGraphicFramePr>
      <xdr:xfrm>
        <a:off x="0" y="5524560"/>
        <a:ext cx="11997000" cy="4173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55</xdr:row>
      <xdr:rowOff>0</xdr:rowOff>
    </xdr:from>
    <xdr:to>
      <xdr:col>23</xdr:col>
      <xdr:colOff>163800</xdr:colOff>
      <xdr:row>77</xdr:row>
      <xdr:rowOff>126000</xdr:rowOff>
    </xdr:to>
    <xdr:graphicFrame>
      <xdr:nvGraphicFramePr>
        <xdr:cNvPr id="1" name="Chart 2"/>
        <xdr:cNvGraphicFramePr/>
      </xdr:nvGraphicFramePr>
      <xdr:xfrm>
        <a:off x="13744440" y="1047744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55</xdr:row>
      <xdr:rowOff>0</xdr:rowOff>
    </xdr:from>
    <xdr:to>
      <xdr:col>10</xdr:col>
      <xdr:colOff>366840</xdr:colOff>
      <xdr:row>77</xdr:row>
      <xdr:rowOff>126000</xdr:rowOff>
    </xdr:to>
    <xdr:graphicFrame>
      <xdr:nvGraphicFramePr>
        <xdr:cNvPr id="2" name="Chart 3"/>
        <xdr:cNvGraphicFramePr/>
      </xdr:nvGraphicFramePr>
      <xdr:xfrm>
        <a:off x="0" y="1047744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0</xdr:colOff>
      <xdr:row>81</xdr:row>
      <xdr:rowOff>0</xdr:rowOff>
    </xdr:from>
    <xdr:to>
      <xdr:col>23</xdr:col>
      <xdr:colOff>163800</xdr:colOff>
      <xdr:row>98</xdr:row>
      <xdr:rowOff>126360</xdr:rowOff>
    </xdr:to>
    <xdr:graphicFrame>
      <xdr:nvGraphicFramePr>
        <xdr:cNvPr id="3" name="Chart 4"/>
        <xdr:cNvGraphicFramePr/>
      </xdr:nvGraphicFramePr>
      <xdr:xfrm>
        <a:off x="13744440" y="15430680"/>
        <a:ext cx="11793960" cy="3364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10</xdr:col>
      <xdr:colOff>366840</xdr:colOff>
      <xdr:row>98</xdr:row>
      <xdr:rowOff>126360</xdr:rowOff>
    </xdr:to>
    <xdr:graphicFrame>
      <xdr:nvGraphicFramePr>
        <xdr:cNvPr id="4" name="Chart 5"/>
        <xdr:cNvGraphicFramePr/>
      </xdr:nvGraphicFramePr>
      <xdr:xfrm>
        <a:off x="0" y="15430680"/>
        <a:ext cx="11997000" cy="3364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107</xdr:row>
      <xdr:rowOff>0</xdr:rowOff>
    </xdr:from>
    <xdr:to>
      <xdr:col>10</xdr:col>
      <xdr:colOff>366840</xdr:colOff>
      <xdr:row>129</xdr:row>
      <xdr:rowOff>126000</xdr:rowOff>
    </xdr:to>
    <xdr:graphicFrame>
      <xdr:nvGraphicFramePr>
        <xdr:cNvPr id="5" name="Chart 6"/>
        <xdr:cNvGraphicFramePr/>
      </xdr:nvGraphicFramePr>
      <xdr:xfrm>
        <a:off x="0" y="2038356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12</xdr:col>
      <xdr:colOff>0</xdr:colOff>
      <xdr:row>107</xdr:row>
      <xdr:rowOff>0</xdr:rowOff>
    </xdr:from>
    <xdr:to>
      <xdr:col>23</xdr:col>
      <xdr:colOff>163800</xdr:colOff>
      <xdr:row>129</xdr:row>
      <xdr:rowOff>126000</xdr:rowOff>
    </xdr:to>
    <xdr:graphicFrame>
      <xdr:nvGraphicFramePr>
        <xdr:cNvPr id="6" name="Chart 7"/>
        <xdr:cNvGraphicFramePr/>
      </xdr:nvGraphicFramePr>
      <xdr:xfrm>
        <a:off x="13744440" y="2038356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133</xdr:row>
      <xdr:rowOff>0</xdr:rowOff>
    </xdr:from>
    <xdr:to>
      <xdr:col>10</xdr:col>
      <xdr:colOff>366840</xdr:colOff>
      <xdr:row>155</xdr:row>
      <xdr:rowOff>126000</xdr:rowOff>
    </xdr:to>
    <xdr:graphicFrame>
      <xdr:nvGraphicFramePr>
        <xdr:cNvPr id="7" name="Chart 8"/>
        <xdr:cNvGraphicFramePr/>
      </xdr:nvGraphicFramePr>
      <xdr:xfrm>
        <a:off x="0" y="2533644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12</xdr:col>
      <xdr:colOff>0</xdr:colOff>
      <xdr:row>133</xdr:row>
      <xdr:rowOff>0</xdr:rowOff>
    </xdr:from>
    <xdr:to>
      <xdr:col>23</xdr:col>
      <xdr:colOff>163800</xdr:colOff>
      <xdr:row>155</xdr:row>
      <xdr:rowOff>126000</xdr:rowOff>
    </xdr:to>
    <xdr:graphicFrame>
      <xdr:nvGraphicFramePr>
        <xdr:cNvPr id="8" name="Chart 9"/>
        <xdr:cNvGraphicFramePr/>
      </xdr:nvGraphicFramePr>
      <xdr:xfrm>
        <a:off x="13744440" y="2533644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159</xdr:row>
      <xdr:rowOff>0</xdr:rowOff>
    </xdr:from>
    <xdr:to>
      <xdr:col>10</xdr:col>
      <xdr:colOff>366840</xdr:colOff>
      <xdr:row>181</xdr:row>
      <xdr:rowOff>126360</xdr:rowOff>
    </xdr:to>
    <xdr:graphicFrame>
      <xdr:nvGraphicFramePr>
        <xdr:cNvPr id="9" name="Chart 10"/>
        <xdr:cNvGraphicFramePr/>
      </xdr:nvGraphicFramePr>
      <xdr:xfrm>
        <a:off x="0" y="3028968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12</xdr:col>
      <xdr:colOff>0</xdr:colOff>
      <xdr:row>159</xdr:row>
      <xdr:rowOff>0</xdr:rowOff>
    </xdr:from>
    <xdr:to>
      <xdr:col>23</xdr:col>
      <xdr:colOff>163800</xdr:colOff>
      <xdr:row>181</xdr:row>
      <xdr:rowOff>126360</xdr:rowOff>
    </xdr:to>
    <xdr:graphicFrame>
      <xdr:nvGraphicFramePr>
        <xdr:cNvPr id="10" name="Chart 11"/>
        <xdr:cNvGraphicFramePr/>
      </xdr:nvGraphicFramePr>
      <xdr:xfrm>
        <a:off x="13744440" y="3028968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0</xdr:colOff>
      <xdr:row>185</xdr:row>
      <xdr:rowOff>0</xdr:rowOff>
    </xdr:from>
    <xdr:to>
      <xdr:col>10</xdr:col>
      <xdr:colOff>366840</xdr:colOff>
      <xdr:row>207</xdr:row>
      <xdr:rowOff>126000</xdr:rowOff>
    </xdr:to>
    <xdr:graphicFrame>
      <xdr:nvGraphicFramePr>
        <xdr:cNvPr id="11" name="Chart 12"/>
        <xdr:cNvGraphicFramePr/>
      </xdr:nvGraphicFramePr>
      <xdr:xfrm>
        <a:off x="0" y="3524256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12</xdr:col>
      <xdr:colOff>0</xdr:colOff>
      <xdr:row>185</xdr:row>
      <xdr:rowOff>0</xdr:rowOff>
    </xdr:from>
    <xdr:to>
      <xdr:col>23</xdr:col>
      <xdr:colOff>163800</xdr:colOff>
      <xdr:row>207</xdr:row>
      <xdr:rowOff>126000</xdr:rowOff>
    </xdr:to>
    <xdr:graphicFrame>
      <xdr:nvGraphicFramePr>
        <xdr:cNvPr id="12" name="Chart 13"/>
        <xdr:cNvGraphicFramePr/>
      </xdr:nvGraphicFramePr>
      <xdr:xfrm>
        <a:off x="13744440" y="3524256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0</xdr:colOff>
      <xdr:row>211</xdr:row>
      <xdr:rowOff>0</xdr:rowOff>
    </xdr:from>
    <xdr:to>
      <xdr:col>10</xdr:col>
      <xdr:colOff>366840</xdr:colOff>
      <xdr:row>233</xdr:row>
      <xdr:rowOff>126000</xdr:rowOff>
    </xdr:to>
    <xdr:graphicFrame>
      <xdr:nvGraphicFramePr>
        <xdr:cNvPr id="13" name="Chart 14"/>
        <xdr:cNvGraphicFramePr/>
      </xdr:nvGraphicFramePr>
      <xdr:xfrm>
        <a:off x="0" y="4019544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12</xdr:col>
      <xdr:colOff>0</xdr:colOff>
      <xdr:row>211</xdr:row>
      <xdr:rowOff>0</xdr:rowOff>
    </xdr:from>
    <xdr:to>
      <xdr:col>23</xdr:col>
      <xdr:colOff>163800</xdr:colOff>
      <xdr:row>233</xdr:row>
      <xdr:rowOff>126000</xdr:rowOff>
    </xdr:to>
    <xdr:graphicFrame>
      <xdr:nvGraphicFramePr>
        <xdr:cNvPr id="14" name="Chart 15"/>
        <xdr:cNvGraphicFramePr/>
      </xdr:nvGraphicFramePr>
      <xdr:xfrm>
        <a:off x="13744440" y="4019544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237</xdr:row>
      <xdr:rowOff>0</xdr:rowOff>
    </xdr:from>
    <xdr:to>
      <xdr:col>10</xdr:col>
      <xdr:colOff>366840</xdr:colOff>
      <xdr:row>259</xdr:row>
      <xdr:rowOff>126360</xdr:rowOff>
    </xdr:to>
    <xdr:graphicFrame>
      <xdr:nvGraphicFramePr>
        <xdr:cNvPr id="15" name="Chart 16"/>
        <xdr:cNvGraphicFramePr/>
      </xdr:nvGraphicFramePr>
      <xdr:xfrm>
        <a:off x="0" y="4514868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12</xdr:col>
      <xdr:colOff>0</xdr:colOff>
      <xdr:row>237</xdr:row>
      <xdr:rowOff>0</xdr:rowOff>
    </xdr:from>
    <xdr:to>
      <xdr:col>23</xdr:col>
      <xdr:colOff>163800</xdr:colOff>
      <xdr:row>259</xdr:row>
      <xdr:rowOff>126360</xdr:rowOff>
    </xdr:to>
    <xdr:graphicFrame>
      <xdr:nvGraphicFramePr>
        <xdr:cNvPr id="16" name="Chart 17"/>
        <xdr:cNvGraphicFramePr/>
      </xdr:nvGraphicFramePr>
      <xdr:xfrm>
        <a:off x="13744440" y="4514868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0</xdr:colOff>
      <xdr:row>263</xdr:row>
      <xdr:rowOff>0</xdr:rowOff>
    </xdr:from>
    <xdr:to>
      <xdr:col>10</xdr:col>
      <xdr:colOff>366840</xdr:colOff>
      <xdr:row>285</xdr:row>
      <xdr:rowOff>126000</xdr:rowOff>
    </xdr:to>
    <xdr:graphicFrame>
      <xdr:nvGraphicFramePr>
        <xdr:cNvPr id="17" name="Chart 18"/>
        <xdr:cNvGraphicFramePr/>
      </xdr:nvGraphicFramePr>
      <xdr:xfrm>
        <a:off x="0" y="5010156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0</xdr:colOff>
      <xdr:row>289</xdr:row>
      <xdr:rowOff>0</xdr:rowOff>
    </xdr:from>
    <xdr:to>
      <xdr:col>8</xdr:col>
      <xdr:colOff>561960</xdr:colOff>
      <xdr:row>313</xdr:row>
      <xdr:rowOff>105480</xdr:rowOff>
    </xdr:to>
    <xdr:graphicFrame>
      <xdr:nvGraphicFramePr>
        <xdr:cNvPr id="18" name="Chart 19"/>
        <xdr:cNvGraphicFramePr/>
      </xdr:nvGraphicFramePr>
      <xdr:xfrm>
        <a:off x="0" y="55054440"/>
        <a:ext cx="10077480" cy="4677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10</xdr:col>
      <xdr:colOff>366840</xdr:colOff>
      <xdr:row>50</xdr:row>
      <xdr:rowOff>173520</xdr:rowOff>
    </xdr:to>
    <xdr:graphicFrame>
      <xdr:nvGraphicFramePr>
        <xdr:cNvPr id="19" name="Chart 1"/>
        <xdr:cNvGraphicFramePr/>
      </xdr:nvGraphicFramePr>
      <xdr:xfrm>
        <a:off x="0" y="5524560"/>
        <a:ext cx="11997000" cy="4173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55</xdr:row>
      <xdr:rowOff>0</xdr:rowOff>
    </xdr:from>
    <xdr:to>
      <xdr:col>23</xdr:col>
      <xdr:colOff>163800</xdr:colOff>
      <xdr:row>77</xdr:row>
      <xdr:rowOff>126000</xdr:rowOff>
    </xdr:to>
    <xdr:graphicFrame>
      <xdr:nvGraphicFramePr>
        <xdr:cNvPr id="20" name="Chart 2"/>
        <xdr:cNvGraphicFramePr/>
      </xdr:nvGraphicFramePr>
      <xdr:xfrm>
        <a:off x="13744440" y="1047744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55</xdr:row>
      <xdr:rowOff>0</xdr:rowOff>
    </xdr:from>
    <xdr:to>
      <xdr:col>10</xdr:col>
      <xdr:colOff>366840</xdr:colOff>
      <xdr:row>77</xdr:row>
      <xdr:rowOff>126000</xdr:rowOff>
    </xdr:to>
    <xdr:graphicFrame>
      <xdr:nvGraphicFramePr>
        <xdr:cNvPr id="21" name="Chart 3"/>
        <xdr:cNvGraphicFramePr/>
      </xdr:nvGraphicFramePr>
      <xdr:xfrm>
        <a:off x="0" y="1047744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0</xdr:colOff>
      <xdr:row>81</xdr:row>
      <xdr:rowOff>0</xdr:rowOff>
    </xdr:from>
    <xdr:to>
      <xdr:col>23</xdr:col>
      <xdr:colOff>163800</xdr:colOff>
      <xdr:row>98</xdr:row>
      <xdr:rowOff>126360</xdr:rowOff>
    </xdr:to>
    <xdr:graphicFrame>
      <xdr:nvGraphicFramePr>
        <xdr:cNvPr id="22" name="Chart 4"/>
        <xdr:cNvGraphicFramePr/>
      </xdr:nvGraphicFramePr>
      <xdr:xfrm>
        <a:off x="13744440" y="15430680"/>
        <a:ext cx="11793960" cy="3364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10</xdr:col>
      <xdr:colOff>366840</xdr:colOff>
      <xdr:row>98</xdr:row>
      <xdr:rowOff>126360</xdr:rowOff>
    </xdr:to>
    <xdr:graphicFrame>
      <xdr:nvGraphicFramePr>
        <xdr:cNvPr id="23" name="Chart 5"/>
        <xdr:cNvGraphicFramePr/>
      </xdr:nvGraphicFramePr>
      <xdr:xfrm>
        <a:off x="0" y="15430680"/>
        <a:ext cx="11997000" cy="3364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107</xdr:row>
      <xdr:rowOff>0</xdr:rowOff>
    </xdr:from>
    <xdr:to>
      <xdr:col>10</xdr:col>
      <xdr:colOff>366840</xdr:colOff>
      <xdr:row>129</xdr:row>
      <xdr:rowOff>126000</xdr:rowOff>
    </xdr:to>
    <xdr:graphicFrame>
      <xdr:nvGraphicFramePr>
        <xdr:cNvPr id="24" name="Chart 6"/>
        <xdr:cNvGraphicFramePr/>
      </xdr:nvGraphicFramePr>
      <xdr:xfrm>
        <a:off x="0" y="2038356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12</xdr:col>
      <xdr:colOff>0</xdr:colOff>
      <xdr:row>107</xdr:row>
      <xdr:rowOff>0</xdr:rowOff>
    </xdr:from>
    <xdr:to>
      <xdr:col>23</xdr:col>
      <xdr:colOff>163800</xdr:colOff>
      <xdr:row>129</xdr:row>
      <xdr:rowOff>126000</xdr:rowOff>
    </xdr:to>
    <xdr:graphicFrame>
      <xdr:nvGraphicFramePr>
        <xdr:cNvPr id="25" name="Chart 7"/>
        <xdr:cNvGraphicFramePr/>
      </xdr:nvGraphicFramePr>
      <xdr:xfrm>
        <a:off x="13744440" y="2038356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133</xdr:row>
      <xdr:rowOff>0</xdr:rowOff>
    </xdr:from>
    <xdr:to>
      <xdr:col>10</xdr:col>
      <xdr:colOff>366840</xdr:colOff>
      <xdr:row>155</xdr:row>
      <xdr:rowOff>126000</xdr:rowOff>
    </xdr:to>
    <xdr:graphicFrame>
      <xdr:nvGraphicFramePr>
        <xdr:cNvPr id="26" name="Chart 8"/>
        <xdr:cNvGraphicFramePr/>
      </xdr:nvGraphicFramePr>
      <xdr:xfrm>
        <a:off x="0" y="2533644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12</xdr:col>
      <xdr:colOff>0</xdr:colOff>
      <xdr:row>133</xdr:row>
      <xdr:rowOff>0</xdr:rowOff>
    </xdr:from>
    <xdr:to>
      <xdr:col>23</xdr:col>
      <xdr:colOff>163800</xdr:colOff>
      <xdr:row>155</xdr:row>
      <xdr:rowOff>126000</xdr:rowOff>
    </xdr:to>
    <xdr:graphicFrame>
      <xdr:nvGraphicFramePr>
        <xdr:cNvPr id="27" name="Chart 9"/>
        <xdr:cNvGraphicFramePr/>
      </xdr:nvGraphicFramePr>
      <xdr:xfrm>
        <a:off x="13744440" y="2533644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159</xdr:row>
      <xdr:rowOff>0</xdr:rowOff>
    </xdr:from>
    <xdr:to>
      <xdr:col>10</xdr:col>
      <xdr:colOff>366840</xdr:colOff>
      <xdr:row>181</xdr:row>
      <xdr:rowOff>126360</xdr:rowOff>
    </xdr:to>
    <xdr:graphicFrame>
      <xdr:nvGraphicFramePr>
        <xdr:cNvPr id="28" name="Chart 10"/>
        <xdr:cNvGraphicFramePr/>
      </xdr:nvGraphicFramePr>
      <xdr:xfrm>
        <a:off x="0" y="3028968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12</xdr:col>
      <xdr:colOff>0</xdr:colOff>
      <xdr:row>159</xdr:row>
      <xdr:rowOff>0</xdr:rowOff>
    </xdr:from>
    <xdr:to>
      <xdr:col>23</xdr:col>
      <xdr:colOff>163800</xdr:colOff>
      <xdr:row>181</xdr:row>
      <xdr:rowOff>126360</xdr:rowOff>
    </xdr:to>
    <xdr:graphicFrame>
      <xdr:nvGraphicFramePr>
        <xdr:cNvPr id="29" name="Chart 11"/>
        <xdr:cNvGraphicFramePr/>
      </xdr:nvGraphicFramePr>
      <xdr:xfrm>
        <a:off x="13744440" y="3028968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0</xdr:colOff>
      <xdr:row>185</xdr:row>
      <xdr:rowOff>0</xdr:rowOff>
    </xdr:from>
    <xdr:to>
      <xdr:col>10</xdr:col>
      <xdr:colOff>366840</xdr:colOff>
      <xdr:row>207</xdr:row>
      <xdr:rowOff>126000</xdr:rowOff>
    </xdr:to>
    <xdr:graphicFrame>
      <xdr:nvGraphicFramePr>
        <xdr:cNvPr id="30" name="Chart 12"/>
        <xdr:cNvGraphicFramePr/>
      </xdr:nvGraphicFramePr>
      <xdr:xfrm>
        <a:off x="0" y="3524256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12</xdr:col>
      <xdr:colOff>0</xdr:colOff>
      <xdr:row>185</xdr:row>
      <xdr:rowOff>0</xdr:rowOff>
    </xdr:from>
    <xdr:to>
      <xdr:col>23</xdr:col>
      <xdr:colOff>163800</xdr:colOff>
      <xdr:row>207</xdr:row>
      <xdr:rowOff>126000</xdr:rowOff>
    </xdr:to>
    <xdr:graphicFrame>
      <xdr:nvGraphicFramePr>
        <xdr:cNvPr id="31" name="Chart 13"/>
        <xdr:cNvGraphicFramePr/>
      </xdr:nvGraphicFramePr>
      <xdr:xfrm>
        <a:off x="13744440" y="3524256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0</xdr:colOff>
      <xdr:row>211</xdr:row>
      <xdr:rowOff>0</xdr:rowOff>
    </xdr:from>
    <xdr:to>
      <xdr:col>10</xdr:col>
      <xdr:colOff>366840</xdr:colOff>
      <xdr:row>233</xdr:row>
      <xdr:rowOff>126000</xdr:rowOff>
    </xdr:to>
    <xdr:graphicFrame>
      <xdr:nvGraphicFramePr>
        <xdr:cNvPr id="32" name="Chart 14"/>
        <xdr:cNvGraphicFramePr/>
      </xdr:nvGraphicFramePr>
      <xdr:xfrm>
        <a:off x="0" y="4019544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12</xdr:col>
      <xdr:colOff>0</xdr:colOff>
      <xdr:row>211</xdr:row>
      <xdr:rowOff>0</xdr:rowOff>
    </xdr:from>
    <xdr:to>
      <xdr:col>23</xdr:col>
      <xdr:colOff>163800</xdr:colOff>
      <xdr:row>233</xdr:row>
      <xdr:rowOff>126000</xdr:rowOff>
    </xdr:to>
    <xdr:graphicFrame>
      <xdr:nvGraphicFramePr>
        <xdr:cNvPr id="33" name="Chart 15"/>
        <xdr:cNvGraphicFramePr/>
      </xdr:nvGraphicFramePr>
      <xdr:xfrm>
        <a:off x="13744440" y="4019544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237</xdr:row>
      <xdr:rowOff>0</xdr:rowOff>
    </xdr:from>
    <xdr:to>
      <xdr:col>10</xdr:col>
      <xdr:colOff>366840</xdr:colOff>
      <xdr:row>259</xdr:row>
      <xdr:rowOff>126360</xdr:rowOff>
    </xdr:to>
    <xdr:graphicFrame>
      <xdr:nvGraphicFramePr>
        <xdr:cNvPr id="34" name="Chart 16"/>
        <xdr:cNvGraphicFramePr/>
      </xdr:nvGraphicFramePr>
      <xdr:xfrm>
        <a:off x="0" y="4514868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12</xdr:col>
      <xdr:colOff>0</xdr:colOff>
      <xdr:row>237</xdr:row>
      <xdr:rowOff>0</xdr:rowOff>
    </xdr:from>
    <xdr:to>
      <xdr:col>23</xdr:col>
      <xdr:colOff>163800</xdr:colOff>
      <xdr:row>259</xdr:row>
      <xdr:rowOff>126360</xdr:rowOff>
    </xdr:to>
    <xdr:graphicFrame>
      <xdr:nvGraphicFramePr>
        <xdr:cNvPr id="35" name="Chart 17"/>
        <xdr:cNvGraphicFramePr/>
      </xdr:nvGraphicFramePr>
      <xdr:xfrm>
        <a:off x="13744440" y="4514868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0</xdr:colOff>
      <xdr:row>263</xdr:row>
      <xdr:rowOff>0</xdr:rowOff>
    </xdr:from>
    <xdr:to>
      <xdr:col>10</xdr:col>
      <xdr:colOff>366840</xdr:colOff>
      <xdr:row>285</xdr:row>
      <xdr:rowOff>126000</xdr:rowOff>
    </xdr:to>
    <xdr:graphicFrame>
      <xdr:nvGraphicFramePr>
        <xdr:cNvPr id="36" name="Chart 18"/>
        <xdr:cNvGraphicFramePr/>
      </xdr:nvGraphicFramePr>
      <xdr:xfrm>
        <a:off x="0" y="50101560"/>
        <a:ext cx="1199700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12</xdr:col>
      <xdr:colOff>0</xdr:colOff>
      <xdr:row>263</xdr:row>
      <xdr:rowOff>0</xdr:rowOff>
    </xdr:from>
    <xdr:to>
      <xdr:col>23</xdr:col>
      <xdr:colOff>163800</xdr:colOff>
      <xdr:row>285</xdr:row>
      <xdr:rowOff>126000</xdr:rowOff>
    </xdr:to>
    <xdr:graphicFrame>
      <xdr:nvGraphicFramePr>
        <xdr:cNvPr id="37" name="Chart 19"/>
        <xdr:cNvGraphicFramePr/>
      </xdr:nvGraphicFramePr>
      <xdr:xfrm>
        <a:off x="13744440" y="50101560"/>
        <a:ext cx="11793960" cy="431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oneCell">
    <xdr:from>
      <xdr:col>0</xdr:col>
      <xdr:colOff>0</xdr:colOff>
      <xdr:row>289</xdr:row>
      <xdr:rowOff>0</xdr:rowOff>
    </xdr:from>
    <xdr:to>
      <xdr:col>8</xdr:col>
      <xdr:colOff>561960</xdr:colOff>
      <xdr:row>313</xdr:row>
      <xdr:rowOff>105480</xdr:rowOff>
    </xdr:to>
    <xdr:graphicFrame>
      <xdr:nvGraphicFramePr>
        <xdr:cNvPr id="38" name="Chart 20"/>
        <xdr:cNvGraphicFramePr/>
      </xdr:nvGraphicFramePr>
      <xdr:xfrm>
        <a:off x="0" y="55054440"/>
        <a:ext cx="10077480" cy="4677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2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E31" activeCellId="0" sqref="E3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95"/>
    <col collapsed="false" customWidth="true" hidden="false" outlineLevel="0" max="7" min="3" style="1" width="28"/>
  </cols>
  <sheetData>
    <row r="1" customFormat="false" ht="1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customFormat="false" ht="15" hidden="false" customHeight="true" outlineLevel="0" collapsed="false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customFormat="false" ht="15" hidden="false" customHeight="true" outlineLevel="0" collapsed="false">
      <c r="A5" s="4" t="s">
        <v>15</v>
      </c>
      <c r="B5" s="4" t="s">
        <v>16</v>
      </c>
      <c r="C5" s="4" t="s">
        <v>17</v>
      </c>
      <c r="D5" s="4" t="s">
        <v>11</v>
      </c>
      <c r="E5" s="4" t="s">
        <v>18</v>
      </c>
      <c r="F5" s="4" t="s">
        <v>13</v>
      </c>
      <c r="G5" s="4" t="s">
        <v>14</v>
      </c>
    </row>
    <row r="6" customFormat="false" ht="15" hidden="false" customHeight="true" outlineLevel="0" collapsed="false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14</v>
      </c>
    </row>
    <row r="7" customFormat="false" ht="15" hidden="false" customHeight="true" outlineLevel="0" collapsed="false">
      <c r="A7" s="4" t="s">
        <v>19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14</v>
      </c>
    </row>
    <row r="8" customFormat="false" ht="15" hidden="false" customHeight="true" outlineLevel="0" collapsed="false">
      <c r="A8" s="4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14</v>
      </c>
    </row>
    <row r="9" customFormat="false" ht="15" hidden="false" customHeight="true" outlineLevel="0" collapsed="false">
      <c r="A9" s="4"/>
      <c r="B9" s="4"/>
      <c r="C9" s="4"/>
      <c r="D9" s="4"/>
      <c r="E9" s="4"/>
      <c r="F9" s="4"/>
      <c r="G9" s="4"/>
    </row>
    <row r="10" customFormat="false" ht="15" hidden="false" customHeight="true" outlineLevel="0" collapsed="false">
      <c r="A10" s="4" t="s">
        <v>36</v>
      </c>
      <c r="B10" s="4"/>
      <c r="C10" s="4"/>
      <c r="D10" s="4"/>
      <c r="E10" s="4"/>
      <c r="F10" s="4"/>
      <c r="G10" s="4"/>
    </row>
    <row r="11" customFormat="false" ht="15" hidden="false" customHeight="true" outlineLevel="0" collapsed="false">
      <c r="A11" s="4" t="s">
        <v>36</v>
      </c>
      <c r="B11" s="4" t="s">
        <v>37</v>
      </c>
      <c r="C11" s="4"/>
      <c r="D11" s="4"/>
      <c r="E11" s="4"/>
      <c r="F11" s="4"/>
      <c r="G11" s="4"/>
    </row>
    <row r="12" customFormat="false" ht="15" hidden="false" customHeight="true" outlineLevel="0" collapsed="false">
      <c r="A12" s="4" t="s">
        <v>36</v>
      </c>
      <c r="B12" s="4" t="s">
        <v>38</v>
      </c>
      <c r="C12" s="4"/>
      <c r="D12" s="4"/>
      <c r="E12" s="4"/>
      <c r="F12" s="4"/>
      <c r="G12" s="4"/>
    </row>
    <row r="13" customFormat="false" ht="15" hidden="false" customHeight="true" outlineLevel="0" collapsed="false">
      <c r="A13" s="4" t="s">
        <v>36</v>
      </c>
      <c r="B13" s="4" t="s">
        <v>39</v>
      </c>
      <c r="C13" s="4"/>
      <c r="D13" s="4"/>
      <c r="E13" s="4"/>
      <c r="F13" s="4"/>
      <c r="G13" s="4"/>
    </row>
    <row r="14" customFormat="false" ht="15" hidden="false" customHeight="true" outlineLevel="0" collapsed="false">
      <c r="A14" s="4" t="s">
        <v>36</v>
      </c>
      <c r="B14" s="4" t="s">
        <v>40</v>
      </c>
      <c r="C14" s="4"/>
      <c r="D14" s="4"/>
      <c r="E14" s="4"/>
      <c r="F14" s="4"/>
      <c r="G14" s="4"/>
    </row>
    <row r="15" customFormat="false" ht="15" hidden="false" customHeight="true" outlineLevel="0" collapsed="false">
      <c r="A15" s="4" t="s">
        <v>36</v>
      </c>
      <c r="B15" s="4" t="s">
        <v>41</v>
      </c>
      <c r="C15" s="4"/>
      <c r="D15" s="4"/>
      <c r="E15" s="4"/>
      <c r="F15" s="4"/>
      <c r="G15" s="4"/>
    </row>
    <row r="16" customFormat="false" ht="15" hidden="false" customHeight="true" outlineLevel="0" collapsed="false">
      <c r="A16" s="4" t="s">
        <v>36</v>
      </c>
      <c r="B16" s="4" t="s">
        <v>42</v>
      </c>
      <c r="C16" s="4"/>
      <c r="D16" s="4"/>
      <c r="E16" s="4"/>
      <c r="F16" s="4"/>
      <c r="G16" s="4"/>
    </row>
    <row r="17" customFormat="false" ht="15" hidden="false" customHeight="true" outlineLevel="0" collapsed="false">
      <c r="A17" s="4" t="s">
        <v>36</v>
      </c>
      <c r="B17" s="4" t="s">
        <v>43</v>
      </c>
      <c r="C17" s="4"/>
      <c r="D17" s="4"/>
      <c r="E17" s="4"/>
      <c r="F17" s="4"/>
      <c r="G17" s="4"/>
    </row>
    <row r="18" customFormat="false" ht="15" hidden="false" customHeight="true" outlineLevel="0" collapsed="false">
      <c r="A18" s="4" t="s">
        <v>36</v>
      </c>
      <c r="B18" s="4" t="s">
        <v>44</v>
      </c>
      <c r="C18" s="4"/>
      <c r="D18" s="4"/>
      <c r="E18" s="4"/>
      <c r="F18" s="4"/>
      <c r="G18" s="4"/>
    </row>
    <row r="19" customFormat="false" ht="15" hidden="false" customHeight="true" outlineLevel="0" collapsed="false">
      <c r="A19" s="4" t="s">
        <v>36</v>
      </c>
      <c r="B19" s="4" t="s">
        <v>45</v>
      </c>
      <c r="C19" s="4"/>
      <c r="D19" s="4"/>
      <c r="E19" s="4"/>
      <c r="F19" s="4"/>
      <c r="G19" s="4"/>
    </row>
    <row r="20" customFormat="false" ht="15" hidden="false" customHeight="true" outlineLevel="0" collapsed="false">
      <c r="A20" s="4" t="s">
        <v>36</v>
      </c>
      <c r="B20" s="4" t="s">
        <v>46</v>
      </c>
      <c r="C20" s="4"/>
      <c r="D20" s="4"/>
      <c r="E20" s="4"/>
      <c r="F20" s="4"/>
      <c r="G20" s="4"/>
    </row>
    <row r="21" customFormat="false" ht="15" hidden="false" customHeight="true" outlineLevel="0" collapsed="false">
      <c r="A21" s="4" t="s">
        <v>36</v>
      </c>
      <c r="B21" s="4" t="s">
        <v>47</v>
      </c>
      <c r="C21" s="4"/>
      <c r="D21" s="4"/>
      <c r="E21" s="4"/>
      <c r="F21" s="4"/>
      <c r="G21" s="4"/>
    </row>
    <row r="22" customFormat="false" ht="15" hidden="false" customHeight="true" outlineLevel="0" collapsed="false">
      <c r="A22" s="4" t="s">
        <v>36</v>
      </c>
      <c r="B22" s="4" t="s">
        <v>48</v>
      </c>
      <c r="C22" s="4"/>
      <c r="D22" s="4"/>
      <c r="E22" s="4"/>
      <c r="F22" s="4"/>
      <c r="G22" s="4"/>
    </row>
    <row r="23" customFormat="false" ht="15" hidden="false" customHeight="true" outlineLevel="0" collapsed="false">
      <c r="A23" s="4" t="s">
        <v>36</v>
      </c>
      <c r="B23" s="4" t="s">
        <v>49</v>
      </c>
      <c r="C23" s="4"/>
      <c r="D23" s="4"/>
      <c r="E23" s="4"/>
      <c r="F23" s="4"/>
      <c r="G23" s="4"/>
    </row>
    <row r="24" customFormat="false" ht="15" hidden="false" customHeight="true" outlineLevel="0" collapsed="false">
      <c r="A24" s="4" t="s">
        <v>36</v>
      </c>
      <c r="B24" s="4" t="s">
        <v>50</v>
      </c>
      <c r="C24" s="4"/>
      <c r="D24" s="4"/>
      <c r="E24" s="4"/>
      <c r="F24" s="4"/>
      <c r="G24" s="4"/>
    </row>
    <row r="25" customFormat="false" ht="15" hidden="false" customHeight="true" outlineLevel="0" collapsed="false">
      <c r="A25" s="4"/>
      <c r="B25" s="4"/>
      <c r="C25" s="4"/>
      <c r="D25" s="4"/>
      <c r="E25" s="4"/>
      <c r="F25" s="4"/>
      <c r="G25" s="4"/>
    </row>
    <row r="26" customFormat="false" ht="15" hidden="false" customHeight="true" outlineLevel="0" collapsed="false">
      <c r="A26" s="4" t="s">
        <v>51</v>
      </c>
      <c r="B26" s="4"/>
      <c r="C26" s="4"/>
      <c r="D26" s="4"/>
      <c r="E26" s="4"/>
      <c r="F26" s="4"/>
      <c r="G26" s="4"/>
    </row>
    <row r="27" customFormat="false" ht="15" hidden="false" customHeight="true" outlineLevel="0" collapsed="false">
      <c r="A27" s="4"/>
      <c r="B27" s="4" t="s">
        <v>52</v>
      </c>
      <c r="C27" s="4"/>
      <c r="D27" s="4"/>
      <c r="E27" s="4"/>
      <c r="F27" s="4"/>
      <c r="G27" s="4"/>
    </row>
    <row r="28" customFormat="false" ht="15" hidden="false" customHeight="true" outlineLevel="0" collapsed="false">
      <c r="A28" s="4"/>
      <c r="B28" s="4"/>
      <c r="C28" s="4"/>
      <c r="D28" s="4"/>
      <c r="E28" s="4"/>
      <c r="F28" s="4"/>
      <c r="G28" s="4"/>
    </row>
    <row r="29" customFormat="false" ht="15" hidden="false" customHeight="true" outlineLevel="0" collapsed="false"/>
    <row r="30" customFormat="false" ht="15" hidden="false" customHeight="true" outlineLevel="0" collapsed="false">
      <c r="A30" s="3"/>
    </row>
    <row r="31" customFormat="false" ht="23.25" hidden="false" customHeight="true" outlineLevel="0" collapsed="false">
      <c r="A31" s="4"/>
      <c r="B31" s="5"/>
    </row>
    <row r="32" customFormat="false" ht="57" hidden="false" customHeight="true" outlineLevel="0" collapsed="false">
      <c r="A32" s="4"/>
      <c r="B32" s="5"/>
    </row>
    <row r="33" customFormat="false" ht="68.25" hidden="false" customHeight="true" outlineLevel="0" collapsed="false">
      <c r="A33" s="4"/>
      <c r="B33" s="5"/>
    </row>
    <row r="34" customFormat="false" ht="57" hidden="false" customHeight="true" outlineLevel="0" collapsed="false">
      <c r="A34" s="4"/>
      <c r="B34" s="5"/>
    </row>
    <row r="35" customFormat="false" ht="45.75" hidden="false" customHeight="true" outlineLevel="0" collapsed="false">
      <c r="A35" s="4"/>
      <c r="B35" s="5"/>
    </row>
    <row r="36" customFormat="false" ht="34.5" hidden="false" customHeight="true" outlineLevel="0" collapsed="false">
      <c r="A36" s="4"/>
      <c r="B36" s="5"/>
    </row>
    <row r="37" customFormat="false" ht="45.75" hidden="false" customHeight="true" outlineLevel="0" collapsed="false">
      <c r="A37" s="4"/>
      <c r="B37" s="5"/>
    </row>
    <row r="38" customFormat="false" ht="34.5" hidden="false" customHeight="true" outlineLevel="0" collapsed="false">
      <c r="A38" s="4"/>
      <c r="B38" s="5"/>
    </row>
    <row r="39" customFormat="false" ht="23.25" hidden="false" customHeight="true" outlineLevel="0" collapsed="false">
      <c r="A39" s="4"/>
      <c r="B39" s="5"/>
    </row>
    <row r="40" customFormat="false" ht="23.25" hidden="false" customHeight="true" outlineLevel="0" collapsed="false">
      <c r="A40" s="4"/>
      <c r="B40" s="5"/>
    </row>
    <row r="41" customFormat="false" ht="34.5" hidden="false" customHeight="true" outlineLevel="0" collapsed="false">
      <c r="A41" s="4"/>
      <c r="B41" s="5"/>
    </row>
    <row r="42" customFormat="false" ht="45.75" hidden="false" customHeight="true" outlineLevel="0" collapsed="false">
      <c r="A42" s="4"/>
      <c r="B42" s="5"/>
    </row>
    <row r="43" customFormat="false" ht="15" hidden="false" customHeight="true" outlineLevel="0" collapsed="false"/>
    <row r="44" customFormat="false" ht="15" hidden="false" customHeight="true" outlineLevel="0" collapsed="false">
      <c r="A44" s="3"/>
    </row>
    <row r="45" customFormat="false" ht="15" hidden="false" customHeight="true" outlineLevel="0" collapsed="false">
      <c r="B45" s="4"/>
    </row>
    <row r="46" customFormat="false" ht="15" hidden="false" customHeight="true" outlineLevel="0" collapsed="false"/>
    <row r="47" customFormat="false" ht="34.5" hidden="false" customHeight="true" outlineLevel="0" collapsed="false">
      <c r="A47" s="4"/>
      <c r="B47" s="5"/>
    </row>
    <row r="48" customFormat="false" ht="68.25" hidden="false" customHeight="true" outlineLevel="0" collapsed="false">
      <c r="A48" s="4"/>
      <c r="B48" s="5"/>
    </row>
    <row r="50" customFormat="false" ht="68.25" hidden="false" customHeight="true" outlineLevel="0" collapsed="false">
      <c r="A50" s="4"/>
      <c r="B50" s="5"/>
    </row>
    <row r="52" customFormat="false" ht="57" hidden="false" customHeight="true" outlineLevel="0" collapsed="false">
      <c r="A52" s="4"/>
      <c r="B52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5"/>
    <col collapsed="false" customWidth="true" hidden="false" outlineLevel="0" max="3" min="2" style="1" width="16"/>
  </cols>
  <sheetData>
    <row r="1" customFormat="false" ht="15" hidden="false" customHeight="true" outlineLevel="0" collapsed="false">
      <c r="A1" s="2" t="s">
        <v>53</v>
      </c>
    </row>
    <row r="3" customFormat="false" ht="15" hidden="false" customHeight="true" outlineLevel="0" collapsed="false">
      <c r="A3" s="3" t="s">
        <v>54</v>
      </c>
      <c r="B3" s="3" t="s">
        <v>55</v>
      </c>
      <c r="C3" s="3" t="s">
        <v>56</v>
      </c>
    </row>
    <row r="4" customFormat="false" ht="15" hidden="false" customHeight="true" outlineLevel="0" collapsed="false">
      <c r="A4" s="3" t="s">
        <v>57</v>
      </c>
      <c r="B4" s="6" t="n">
        <f aca="false">AVERAGE('Quarterly Data'!AL51:AO51)</f>
        <v>789511.83422775</v>
      </c>
      <c r="C4" s="6" t="n">
        <f aca="false">'Quarterly Data'!AQ51</f>
        <v>780022.509817</v>
      </c>
    </row>
    <row r="5" customFormat="false" ht="15" hidden="false" customHeight="true" outlineLevel="0" collapsed="false">
      <c r="A5" s="3" t="s">
        <v>58</v>
      </c>
      <c r="B5" s="7" t="n">
        <f aca="false">'Whole Numbers'!B4/$B$4</f>
        <v>5.22244990036538</v>
      </c>
      <c r="C5" s="7" t="n">
        <f aca="false">'Whole Numbers'!C4/$C$4</f>
        <v>1.34519451271499</v>
      </c>
    </row>
    <row r="6" customFormat="false" ht="15" hidden="false" customHeight="true" outlineLevel="0" collapsed="false">
      <c r="A6" s="3" t="s">
        <v>59</v>
      </c>
      <c r="B6" s="7" t="n">
        <f aca="false">'Whole Numbers'!B5/$B$4</f>
        <v>4.7795205041999</v>
      </c>
      <c r="C6" s="7" t="n">
        <f aca="false">'Whole Numbers'!C5/$C$4</f>
        <v>1.19596420392901</v>
      </c>
    </row>
    <row r="7" customFormat="false" ht="15" hidden="false" customHeight="true" outlineLevel="0" collapsed="false">
      <c r="A7" s="3" t="s">
        <v>60</v>
      </c>
      <c r="B7" s="7" t="n">
        <f aca="false">'Whole Numbers'!B6/$B$4</f>
        <v>4.01063399270919</v>
      </c>
      <c r="C7" s="7" t="n">
        <f aca="false">'Whole Numbers'!C6/$C$4</f>
        <v>0.987165101402844</v>
      </c>
    </row>
    <row r="8" customFormat="false" ht="15" hidden="false" customHeight="true" outlineLevel="0" collapsed="false">
      <c r="A8" s="3" t="s">
        <v>61</v>
      </c>
      <c r="B8" s="7" t="n">
        <f aca="false">'Whole Numbers'!B7/$B$4</f>
        <v>4.00751434346111</v>
      </c>
      <c r="C8" s="7" t="n">
        <f aca="false">'Whole Numbers'!C7/$C$4</f>
        <v>1.02484862928834</v>
      </c>
    </row>
    <row r="9" customFormat="false" ht="15" hidden="false" customHeight="true" outlineLevel="0" collapsed="false">
      <c r="A9" s="3" t="s">
        <v>62</v>
      </c>
      <c r="B9" s="7" t="n">
        <f aca="false">'Whole Numbers'!B8/$B$4</f>
        <v>0.456165423222913</v>
      </c>
      <c r="C9" s="7" t="n">
        <f aca="false">'Whole Numbers'!C8/$C$4</f>
        <v>0.153071223583037</v>
      </c>
    </row>
    <row r="10" customFormat="false" ht="15" hidden="false" customHeight="true" outlineLevel="0" collapsed="false">
      <c r="A10" s="3" t="s">
        <v>63</v>
      </c>
      <c r="B10" s="7" t="n">
        <f aca="false">'Whole Numbers'!B9/$B$4</f>
        <v>3.5513489202382</v>
      </c>
      <c r="C10" s="7" t="n">
        <f aca="false">'Whole Numbers'!C9/$C$4</f>
        <v>0.871777405705299</v>
      </c>
    </row>
    <row r="11" customFormat="false" ht="15" hidden="false" customHeight="true" outlineLevel="0" collapsed="false">
      <c r="A11" s="3" t="s">
        <v>64</v>
      </c>
      <c r="B11" s="7" t="n">
        <f aca="false">'Whole Numbers'!B10/$B$4</f>
        <v>0.727977688342292</v>
      </c>
      <c r="C11" s="7" t="n">
        <f aca="false">'Whole Numbers'!C10/$C$4</f>
        <v>0.198298123519908</v>
      </c>
    </row>
    <row r="12" customFormat="false" ht="15" hidden="false" customHeight="true" outlineLevel="0" collapsed="false">
      <c r="A12" s="3" t="s">
        <v>65</v>
      </c>
      <c r="B12" s="7" t="n">
        <f aca="false">'Whole Numbers'!B11/$B$4</f>
        <v>4.20496293541601</v>
      </c>
      <c r="C12" s="7" t="n">
        <f aca="false">'Whole Numbers'!C11/$C$4</f>
        <v>0.853849717947569</v>
      </c>
    </row>
    <row r="13" customFormat="false" ht="15" hidden="false" customHeight="true" outlineLevel="0" collapsed="false">
      <c r="A13" s="3" t="s">
        <v>66</v>
      </c>
      <c r="B13" s="7" t="n">
        <f aca="false">'Whole Numbers'!B12/$B$4</f>
        <v>2.59060587989868</v>
      </c>
      <c r="C13" s="7" t="n">
        <f aca="false">'Whole Numbers'!C12/$C$4</f>
        <v>0.662234734893983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5"/>
    <col collapsed="false" customWidth="true" hidden="false" outlineLevel="0" max="3" min="2" style="1" width="16"/>
  </cols>
  <sheetData>
    <row r="1" customFormat="false" ht="15" hidden="false" customHeight="true" outlineLevel="0" collapsed="false">
      <c r="A1" s="2" t="s">
        <v>67</v>
      </c>
    </row>
    <row r="3" customFormat="false" ht="15" hidden="false" customHeight="true" outlineLevel="0" collapsed="false">
      <c r="A3" s="3" t="s">
        <v>54</v>
      </c>
      <c r="B3" s="3" t="s">
        <v>55</v>
      </c>
      <c r="C3" s="3" t="s">
        <v>56</v>
      </c>
    </row>
    <row r="4" customFormat="false" ht="15" hidden="false" customHeight="true" outlineLevel="0" collapsed="false">
      <c r="A4" s="3" t="s">
        <v>68</v>
      </c>
      <c r="B4" s="8" t="n">
        <f aca="false">('Quarterly Data'!AL23+'Quarterly Data'!AM23+'Quarterly Data'!AN23+'Quarterly Data'!AO23)</f>
        <v>4123186</v>
      </c>
      <c r="C4" s="8" t="n">
        <f aca="false">'Quarterly Data'!AQ23</f>
        <v>1049282</v>
      </c>
    </row>
    <row r="5" customFormat="false" ht="15" hidden="false" customHeight="true" outlineLevel="0" collapsed="false">
      <c r="A5" s="3" t="s">
        <v>69</v>
      </c>
      <c r="B5" s="8" t="n">
        <f aca="false">('Quarterly Data'!AL35+'Quarterly Data'!AM35+'Quarterly Data'!AN35+'Quarterly Data'!AO35)</f>
        <v>3773488</v>
      </c>
      <c r="C5" s="8" t="n">
        <f aca="false">'Quarterly Data'!AQ35</f>
        <v>932879</v>
      </c>
    </row>
    <row r="6" customFormat="false" ht="15" hidden="false" customHeight="true" outlineLevel="0" collapsed="false">
      <c r="A6" s="3" t="s">
        <v>70</v>
      </c>
      <c r="B6" s="8" t="n">
        <f aca="false">('Quarterly Data'!AL26+'Quarterly Data'!AM26+'Quarterly Data'!AN26+'Quarterly Data'!AO26)</f>
        <v>3166443</v>
      </c>
      <c r="C6" s="8" t="n">
        <f aca="false">'Quarterly Data'!AQ26</f>
        <v>770011</v>
      </c>
    </row>
    <row r="7" customFormat="false" ht="15" hidden="false" customHeight="true" outlineLevel="0" collapsed="false">
      <c r="A7" s="3" t="s">
        <v>71</v>
      </c>
      <c r="B7" s="8" t="n">
        <f aca="false">('Quarterly Data'!AL27+'Quarterly Data'!AM27+'Quarterly Data'!AN27+'Quarterly Data'!AO27)</f>
        <v>3163980</v>
      </c>
      <c r="C7" s="8" t="n">
        <f aca="false">'Quarterly Data'!AQ27</f>
        <v>799405</v>
      </c>
    </row>
    <row r="8" customFormat="false" ht="15" hidden="false" customHeight="true" outlineLevel="0" collapsed="false">
      <c r="A8" s="3" t="s">
        <v>72</v>
      </c>
      <c r="B8" s="8" t="n">
        <f aca="false">('Quarterly Data'!AL44+'Quarterly Data'!AM44+'Quarterly Data'!AN44+'Quarterly Data'!AO44)</f>
        <v>360148</v>
      </c>
      <c r="C8" s="8" t="n">
        <f aca="false">'Quarterly Data'!AQ44</f>
        <v>119399</v>
      </c>
    </row>
    <row r="9" customFormat="false" ht="15" hidden="false" customHeight="true" outlineLevel="0" collapsed="false">
      <c r="A9" s="3" t="s">
        <v>73</v>
      </c>
      <c r="B9" s="8" t="n">
        <f aca="false">('Quarterly Data'!AL45+'Quarterly Data'!AM45+'Quarterly Data'!AN45+'Quarterly Data'!AO45)</f>
        <v>2803832</v>
      </c>
      <c r="C9" s="8" t="n">
        <f aca="false">'Quarterly Data'!AQ45</f>
        <v>680006</v>
      </c>
    </row>
    <row r="10" customFormat="false" ht="15" hidden="false" customHeight="true" outlineLevel="0" collapsed="false">
      <c r="A10" s="3" t="s">
        <v>74</v>
      </c>
      <c r="B10" s="8" t="n">
        <f aca="false">('Quarterly Data'!AL10+'Quarterly Data'!AM10+'Quarterly Data'!AN10+'Quarterly Data'!AO10+'Quarterly Data'!AL11+'Quarterly Data'!AM11+'Quarterly Data'!AN11+'Quarterly Data'!AO11)</f>
        <v>574747</v>
      </c>
      <c r="C10" s="8" t="n">
        <f aca="false">'Quarterly Data'!AQ10+'Quarterly Data'!AQ11</f>
        <v>154677</v>
      </c>
    </row>
    <row r="11" customFormat="false" ht="15" hidden="false" customHeight="true" outlineLevel="0" collapsed="false">
      <c r="A11" s="3" t="s">
        <v>75</v>
      </c>
      <c r="B11" s="8" t="n">
        <f aca="false">('Quarterly Data'!AL48+'Quarterly Data'!AM48+'Quarterly Data'!AN48+'Quarterly Data'!AO48)</f>
        <v>3319868</v>
      </c>
      <c r="C11" s="8" t="n">
        <f aca="false">'Quarterly Data'!AQ48</f>
        <v>666022</v>
      </c>
    </row>
    <row r="12" customFormat="false" ht="15" hidden="false" customHeight="true" outlineLevel="0" collapsed="false">
      <c r="A12" s="3" t="s">
        <v>76</v>
      </c>
      <c r="B12" s="8" t="n">
        <f aca="false">('Quarterly Data'!AL77+'Quarterly Data'!AM77+'Quarterly Data'!AN77+'Quarterly Data'!AO77)</f>
        <v>2045314</v>
      </c>
      <c r="C12" s="8" t="n">
        <f aca="false">'Quarterly Data'!AQ77</f>
        <v>516558</v>
      </c>
    </row>
    <row r="14" customFormat="false" ht="15" hidden="false" customHeight="true" outlineLevel="0" collapsed="false">
      <c r="A14" s="3" t="s">
        <v>77</v>
      </c>
      <c r="B14" s="8" t="n">
        <f aca="false">'Quarterly Data'!AO60</f>
        <v>17503562</v>
      </c>
      <c r="C14" s="8" t="n">
        <f aca="false">'Quarterly Data'!AQ60</f>
        <v>17286449</v>
      </c>
    </row>
    <row r="15" customFormat="false" ht="15" hidden="false" customHeight="true" outlineLevel="0" collapsed="false">
      <c r="A15" s="3" t="s">
        <v>78</v>
      </c>
      <c r="B15" s="8" t="n">
        <f aca="false">'Quarterly Data'!AO56</f>
        <v>49994983.64356</v>
      </c>
      <c r="C15" s="8" t="n">
        <f aca="false">'Quarterly Data'!AQ56</f>
        <v>53050775.82963</v>
      </c>
    </row>
    <row r="16" customFormat="false" ht="15" hidden="false" customHeight="true" outlineLevel="0" collapsed="false">
      <c r="A16" s="3" t="s">
        <v>79</v>
      </c>
      <c r="B16" s="8" t="n">
        <f aca="false">'Quarterly Data'!AO63</f>
        <v>67515700.64356</v>
      </c>
      <c r="C16" s="8" t="n">
        <f aca="false">'Quarterly Data'!AQ63</f>
        <v>70354379.82963</v>
      </c>
    </row>
    <row r="17" customFormat="false" ht="15" hidden="false" customHeight="true" outlineLevel="0" collapsed="false">
      <c r="A17" s="3" t="s">
        <v>80</v>
      </c>
      <c r="B17" s="8" t="n">
        <f aca="false">'Quarterly Data'!AO68</f>
        <v>1769448</v>
      </c>
      <c r="C17" s="8" t="n">
        <f aca="false">'Quarterly Data'!AQ68</f>
        <v>1887136</v>
      </c>
    </row>
    <row r="18" customFormat="false" ht="15" hidden="false" customHeight="true" outlineLevel="0" collapsed="false">
      <c r="A18" s="3" t="s">
        <v>81</v>
      </c>
      <c r="B18" s="8" t="n">
        <f aca="false">'Quarterly Data'!AO72</f>
        <v>48225535.64356</v>
      </c>
      <c r="C18" s="8" t="n">
        <f aca="false">'Quarterly Data'!AQ72</f>
        <v>51163639.82963</v>
      </c>
    </row>
    <row r="19" customFormat="false" ht="15" hidden="false" customHeight="true" outlineLevel="0" collapsed="false">
      <c r="A19" s="3" t="s">
        <v>82</v>
      </c>
      <c r="B19" s="8" t="n">
        <f aca="false">'Quarterly Data'!AO73</f>
        <v>65746252.64356</v>
      </c>
      <c r="C19" s="8" t="n">
        <f aca="false">'Quarterly Data'!AQ73</f>
        <v>68467243.82963</v>
      </c>
    </row>
    <row r="20" customFormat="false" ht="15" hidden="false" customHeight="true" outlineLevel="0" collapsed="false">
      <c r="A20" s="3" t="s">
        <v>83</v>
      </c>
      <c r="B20" s="8" t="n">
        <f aca="false">'Quarterly Data'!AO54</f>
        <v>781337.377036</v>
      </c>
      <c r="C20" s="8" t="n">
        <f aca="false">'Quarterly Data'!AQ54</f>
        <v>783146.326625</v>
      </c>
    </row>
    <row r="21" customFormat="false" ht="15" hidden="false" customHeight="true" outlineLevel="0" collapsed="false">
      <c r="A21" s="3" t="s">
        <v>84</v>
      </c>
      <c r="B21" s="8" t="n">
        <f aca="false">'Quarterly Data'!AO51</f>
        <v>785329.594766</v>
      </c>
      <c r="C21" s="8" t="n">
        <f aca="false">'Quarterly Data'!AQ51</f>
        <v>780022.509817</v>
      </c>
    </row>
    <row r="22" customFormat="false" ht="15" hidden="false" customHeight="true" outlineLevel="0" collapsed="false">
      <c r="A22" s="3" t="s">
        <v>85</v>
      </c>
      <c r="B22" s="9" t="n">
        <f aca="false">'Quarterly Data'!AO55</f>
        <v>63.9864226554933</v>
      </c>
      <c r="C22" s="9" t="n">
        <f aca="false">'Quarterly Data'!AQ55</f>
        <v>67.7405665148867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86</v>
      </c>
    </row>
    <row r="2" customFormat="false" ht="15" hidden="false" customHeight="true" outlineLevel="0" collapsed="false">
      <c r="A2" s="10" t="s">
        <v>87</v>
      </c>
    </row>
    <row r="3" customFormat="false" ht="15" hidden="false" customHeight="true" outlineLevel="0" collapsed="false">
      <c r="A3" s="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5" hidden="false" customHeight="true" outlineLevel="0" collapsed="false">
      <c r="B4" s="11" t="s">
        <v>88</v>
      </c>
      <c r="C4" s="11" t="s">
        <v>89</v>
      </c>
      <c r="D4" s="11" t="s">
        <v>90</v>
      </c>
      <c r="E4" s="11" t="s">
        <v>91</v>
      </c>
      <c r="F4" s="11" t="s">
        <v>92</v>
      </c>
      <c r="G4" s="11" t="s">
        <v>93</v>
      </c>
      <c r="H4" s="11" t="s">
        <v>94</v>
      </c>
      <c r="I4" s="11" t="s">
        <v>95</v>
      </c>
      <c r="J4" s="11" t="s">
        <v>96</v>
      </c>
      <c r="K4" s="11" t="s">
        <v>97</v>
      </c>
      <c r="L4" s="11" t="s">
        <v>98</v>
      </c>
      <c r="M4" s="11" t="s">
        <v>99</v>
      </c>
      <c r="N4" s="11" t="s">
        <v>100</v>
      </c>
      <c r="O4" s="11" t="s">
        <v>101</v>
      </c>
      <c r="P4" s="11" t="s">
        <v>102</v>
      </c>
      <c r="Q4" s="11" t="s">
        <v>103</v>
      </c>
      <c r="R4" s="11" t="s">
        <v>104</v>
      </c>
      <c r="S4" s="11" t="s">
        <v>105</v>
      </c>
      <c r="T4" s="11" t="s">
        <v>106</v>
      </c>
      <c r="U4" s="11" t="s">
        <v>107</v>
      </c>
      <c r="V4" s="11" t="s">
        <v>108</v>
      </c>
      <c r="W4" s="11" t="s">
        <v>109</v>
      </c>
      <c r="X4" s="11" t="s">
        <v>110</v>
      </c>
      <c r="Y4" s="11" t="s">
        <v>111</v>
      </c>
      <c r="Z4" s="11" t="s">
        <v>112</v>
      </c>
      <c r="AA4" s="11" t="s">
        <v>113</v>
      </c>
      <c r="AB4" s="11" t="s">
        <v>114</v>
      </c>
      <c r="AC4" s="11" t="s">
        <v>115</v>
      </c>
      <c r="AD4" s="11" t="s">
        <v>116</v>
      </c>
      <c r="AE4" s="11" t="s">
        <v>117</v>
      </c>
      <c r="AF4" s="11" t="s">
        <v>118</v>
      </c>
      <c r="AG4" s="11" t="s">
        <v>119</v>
      </c>
      <c r="AH4" s="11" t="s">
        <v>120</v>
      </c>
      <c r="AI4" s="11" t="s">
        <v>121</v>
      </c>
      <c r="AJ4" s="11" t="s">
        <v>122</v>
      </c>
      <c r="AK4" s="11" t="s">
        <v>123</v>
      </c>
      <c r="AL4" s="11" t="s">
        <v>124</v>
      </c>
      <c r="AM4" s="11" t="s">
        <v>125</v>
      </c>
      <c r="AN4" s="11" t="s">
        <v>126</v>
      </c>
      <c r="AO4" s="11" t="s">
        <v>127</v>
      </c>
      <c r="AP4" s="11" t="s">
        <v>128</v>
      </c>
      <c r="AQ4" s="11" t="s">
        <v>129</v>
      </c>
    </row>
    <row r="5" customFormat="false" ht="15" hidden="false" customHeight="true" outlineLevel="0" collapsed="false">
      <c r="A5" s="12" t="s">
        <v>130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customFormat="false" ht="15" hidden="false" customHeight="true" outlineLevel="0" collapsed="false">
      <c r="A6" s="3" t="s">
        <v>131</v>
      </c>
      <c r="B6" s="9" t="n">
        <f aca="false">'Quarterly Data'!B55</f>
        <v>71.5511759011996</v>
      </c>
      <c r="C6" s="9" t="n">
        <f aca="false">'Quarterly Data'!C55</f>
        <v>66.7240229365533</v>
      </c>
      <c r="D6" s="9" t="n">
        <f aca="false">'Quarterly Data'!D55</f>
        <v>64.0003233741281</v>
      </c>
      <c r="E6" s="9" t="n">
        <f aca="false">'Quarterly Data'!E55</f>
        <v>63.8913243907244</v>
      </c>
      <c r="F6" s="9" t="n">
        <f aca="false">'Quarterly Data'!F55</f>
        <v>63.9868216341623</v>
      </c>
      <c r="G6" s="9" t="n">
        <f aca="false">'Quarterly Data'!G55</f>
        <v>67.3259444659004</v>
      </c>
      <c r="H6" s="9" t="n">
        <f aca="false">'Quarterly Data'!H55</f>
        <v>64.8996550411186</v>
      </c>
      <c r="I6" s="9" t="n">
        <f aca="false">'Quarterly Data'!I55</f>
        <v>63.8240509653149</v>
      </c>
      <c r="J6" s="9" t="n">
        <f aca="false">'Quarterly Data'!J55</f>
        <v>60.2446941606623</v>
      </c>
      <c r="K6" s="9" t="n">
        <f aca="false">'Quarterly Data'!K55</f>
        <v>62.6113154127306</v>
      </c>
      <c r="L6" s="9" t="n">
        <f aca="false">'Quarterly Data'!L55</f>
        <v>65.5559663710476</v>
      </c>
      <c r="M6" s="9" t="n">
        <f aca="false">'Quarterly Data'!M55</f>
        <v>64.1547022777756</v>
      </c>
      <c r="N6" s="9" t="n">
        <f aca="false">'Quarterly Data'!N55</f>
        <v>73.5831950610187</v>
      </c>
      <c r="O6" s="9" t="n">
        <f aca="false">'Quarterly Data'!O55</f>
        <v>74.3220390613824</v>
      </c>
      <c r="P6" s="9" t="n">
        <f aca="false">'Quarterly Data'!P55</f>
        <v>81.6484882432385</v>
      </c>
      <c r="Q6" s="9" t="n">
        <f aca="false">'Quarterly Data'!Q55</f>
        <v>77.9723963939617</v>
      </c>
      <c r="R6" s="9" t="n">
        <f aca="false">'Quarterly Data'!R55</f>
        <v>57.1604062086486</v>
      </c>
      <c r="S6" s="9" t="n">
        <f aca="false">'Quarterly Data'!S55</f>
        <v>57.0779234792479</v>
      </c>
      <c r="T6" s="9" t="n">
        <f aca="false">'Quarterly Data'!T55</f>
        <v>52.4058150778386</v>
      </c>
      <c r="U6" s="9" t="n">
        <f aca="false">'Quarterly Data'!U55</f>
        <v>58.3557943674786</v>
      </c>
      <c r="V6" s="9" t="n">
        <f aca="false">'Quarterly Data'!V55</f>
        <v>68.8351282180649</v>
      </c>
      <c r="W6" s="9" t="n">
        <f aca="false">'Quarterly Data'!W55</f>
        <v>75.8555225557396</v>
      </c>
      <c r="X6" s="9" t="n">
        <f aca="false">'Quarterly Data'!X55</f>
        <v>80.1355836084533</v>
      </c>
      <c r="Y6" s="9" t="n">
        <f aca="false">'Quarterly Data'!Y55</f>
        <v>90.4683154117597</v>
      </c>
      <c r="Z6" s="9" t="n">
        <f aca="false">'Quarterly Data'!Z55</f>
        <v>89.4218679296084</v>
      </c>
      <c r="AA6" s="9" t="n">
        <f aca="false">'Quarterly Data'!AA55</f>
        <v>70.8817002391367</v>
      </c>
      <c r="AB6" s="9" t="n">
        <f aca="false">'Quarterly Data'!AB55</f>
        <v>66.5822417090833</v>
      </c>
      <c r="AC6" s="9" t="n">
        <f aca="false">'Quarterly Data'!AC55</f>
        <v>58.4151833523135</v>
      </c>
      <c r="AD6" s="9" t="n">
        <f aca="false">'Quarterly Data'!AD55</f>
        <v>60.0858890927238</v>
      </c>
      <c r="AE6" s="9" t="n">
        <f aca="false">'Quarterly Data'!AE55</f>
        <v>66.8738451459008</v>
      </c>
      <c r="AF6" s="9" t="n">
        <f aca="false">'Quarterly Data'!AF55</f>
        <v>60.1088669078138</v>
      </c>
      <c r="AG6" s="9" t="n">
        <f aca="false">'Quarterly Data'!AG55</f>
        <v>64.117571010173</v>
      </c>
      <c r="AH6" s="9" t="n">
        <f aca="false">'Quarterly Data'!AH55</f>
        <v>64.7873810313038</v>
      </c>
      <c r="AI6" s="9" t="n">
        <f aca="false">'Quarterly Data'!AI55</f>
        <v>71.7266467901839</v>
      </c>
      <c r="AJ6" s="9" t="n">
        <f aca="false">'Quarterly Data'!AJ55</f>
        <v>77.5789467693681</v>
      </c>
      <c r="AK6" s="9" t="n">
        <f aca="false">'Quarterly Data'!AK55</f>
        <v>75.2867493502274</v>
      </c>
      <c r="AL6" s="9" t="n">
        <f aca="false">'Quarterly Data'!AL55</f>
        <v>74.2312942991612</v>
      </c>
      <c r="AM6" s="9" t="n">
        <f aca="false">'Quarterly Data'!AM55</f>
        <v>70.2060247070845</v>
      </c>
      <c r="AN6" s="9" t="n">
        <f aca="false">'Quarterly Data'!AN55</f>
        <v>66.9692996739152</v>
      </c>
      <c r="AO6" s="9" t="n">
        <f aca="false">'Quarterly Data'!AO55</f>
        <v>63.9864226554933</v>
      </c>
      <c r="AP6" s="9" t="n">
        <f aca="false">'Quarterly Data'!AP55</f>
        <v>58.8145376095127</v>
      </c>
      <c r="AQ6" s="9" t="n">
        <f aca="false">'Quarterly Data'!AQ55</f>
        <v>67.7405665148867</v>
      </c>
      <c r="AR6" s="4"/>
      <c r="AS6" s="4"/>
    </row>
    <row r="7" customFormat="false" ht="15" hidden="false" customHeight="true" outlineLevel="0" collapsed="false">
      <c r="A7" s="3" t="s">
        <v>132</v>
      </c>
      <c r="B7" s="8" t="n">
        <f aca="false">'Quarterly Data'!B56/1000</f>
        <v>54616.0652514</v>
      </c>
      <c r="C7" s="8" t="n">
        <f aca="false">'Quarterly Data'!C56/1000</f>
        <v>50963.33197326</v>
      </c>
      <c r="D7" s="8" t="n">
        <f aca="false">'Quarterly Data'!D56/1000</f>
        <v>48886.9067252</v>
      </c>
      <c r="E7" s="8" t="n">
        <f aca="false">'Quarterly Data'!E56/1000</f>
        <v>48818.2851886</v>
      </c>
      <c r="F7" s="8" t="n">
        <f aca="false">'Quarterly Data'!F56/1000</f>
        <v>49002.65330838</v>
      </c>
      <c r="G7" s="8" t="n">
        <f aca="false">'Quarterly Data'!G56/1000</f>
        <v>51625.69912011</v>
      </c>
      <c r="H7" s="8" t="n">
        <f aca="false">'Quarterly Data'!H56/1000</f>
        <v>49776.09534837</v>
      </c>
      <c r="I7" s="8" t="n">
        <f aca="false">'Quarterly Data'!I56/1000</f>
        <v>48985.24247054</v>
      </c>
      <c r="J7" s="8" t="n">
        <f aca="false">'Quarterly Data'!J56/1000</f>
        <v>46284.4727388</v>
      </c>
      <c r="K7" s="8" t="n">
        <f aca="false">'Quarterly Data'!K56/1000</f>
        <v>48108.44009451</v>
      </c>
      <c r="L7" s="8" t="n">
        <f aca="false">'Quarterly Data'!L56/1000</f>
        <v>50380.3149382</v>
      </c>
      <c r="M7" s="8" t="n">
        <f aca="false">'Quarterly Data'!M56/1000</f>
        <v>49410.9236622</v>
      </c>
      <c r="N7" s="8" t="n">
        <f aca="false">'Quarterly Data'!N56/1000</f>
        <v>56930.51309133</v>
      </c>
      <c r="O7" s="8" t="n">
        <f aca="false">'Quarterly Data'!O56/1000</f>
        <v>57583.02751322</v>
      </c>
      <c r="P7" s="8" t="n">
        <f aca="false">'Quarterly Data'!P56/1000</f>
        <v>63291.73321007</v>
      </c>
      <c r="Q7" s="8" t="n">
        <f aca="false">'Quarterly Data'!Q56/1000</f>
        <v>60680.95972358</v>
      </c>
      <c r="R7" s="8" t="n">
        <f aca="false">'Quarterly Data'!R56/1000</f>
        <v>44535.1109828</v>
      </c>
      <c r="S7" s="8" t="n">
        <f aca="false">'Quarterly Data'!S56/1000</f>
        <v>44475.4308568</v>
      </c>
      <c r="T7" s="8" t="n">
        <f aca="false">'Quarterly Data'!T56/1000</f>
        <v>40702.5728079</v>
      </c>
      <c r="U7" s="8" t="n">
        <f aca="false">'Quarterly Data'!U56/1000</f>
        <v>45277.03185353</v>
      </c>
      <c r="V7" s="8" t="n">
        <f aca="false">'Quarterly Data'!V56/1000</f>
        <v>53477.66346018</v>
      </c>
      <c r="W7" s="8" t="n">
        <f aca="false">'Quarterly Data'!W56/1000</f>
        <v>58959.40648826</v>
      </c>
      <c r="X7" s="8" t="n">
        <f aca="false">'Quarterly Data'!X56/1000</f>
        <v>62337.05386612</v>
      </c>
      <c r="Y7" s="8" t="n">
        <f aca="false">'Quarterly Data'!Y56/1000</f>
        <v>70432.68650434</v>
      </c>
      <c r="Z7" s="8" t="n">
        <f aca="false">'Quarterly Data'!Z56/1000</f>
        <v>69693.59856416</v>
      </c>
      <c r="AA7" s="8" t="n">
        <f aca="false">'Quarterly Data'!AA56/1000</f>
        <v>55254.755353</v>
      </c>
      <c r="AB7" s="8" t="n">
        <f aca="false">'Quarterly Data'!AB56/1000</f>
        <v>51905.88481798</v>
      </c>
      <c r="AC7" s="8" t="n">
        <f aca="false">'Quarterly Data'!AC56/1000</f>
        <v>45661.32327328</v>
      </c>
      <c r="AD7" s="8" t="n">
        <f aca="false">'Quarterly Data'!AD56/1000</f>
        <v>47014.93866936</v>
      </c>
      <c r="AE7" s="8" t="n">
        <f aca="false">'Quarterly Data'!AE56/1000</f>
        <v>52702.96871763</v>
      </c>
      <c r="AF7" s="8" t="n">
        <f aca="false">'Quarterly Data'!AF56/1000</f>
        <v>47371.94293463</v>
      </c>
      <c r="AG7" s="8" t="n">
        <f aca="false">'Quarterly Data'!AG56/1000</f>
        <v>50495.781611</v>
      </c>
      <c r="AH7" s="8" t="n">
        <f aca="false">'Quarterly Data'!AH56/1000</f>
        <v>51039.17672448</v>
      </c>
      <c r="AI7" s="8" t="n">
        <f aca="false">'Quarterly Data'!AI56/1000</f>
        <v>56517.95340091</v>
      </c>
      <c r="AJ7" s="8" t="n">
        <f aca="false">'Quarterly Data'!AJ56/1000</f>
        <v>61146.55000675</v>
      </c>
      <c r="AK7" s="8" t="n">
        <f aca="false">'Quarterly Data'!AK56/1000</f>
        <v>59351.14065934</v>
      </c>
      <c r="AL7" s="8" t="n">
        <f aca="false">'Quarterly Data'!AL56/1000</f>
        <v>58583.3007654</v>
      </c>
      <c r="AM7" s="8" t="n">
        <f aca="false">'Quarterly Data'!AM56/1000</f>
        <v>55618.57945138</v>
      </c>
      <c r="AN7" s="8" t="n">
        <f aca="false">'Quarterly Data'!AN56/1000</f>
        <v>52812.63713141</v>
      </c>
      <c r="AO7" s="8" t="n">
        <f aca="false">'Quarterly Data'!AO56/1000</f>
        <v>49994.98364356</v>
      </c>
      <c r="AP7" s="8" t="n">
        <f aca="false">'Quarterly Data'!AP56/1000</f>
        <v>45610.54896975</v>
      </c>
      <c r="AQ7" s="8" t="n">
        <f aca="false">'Quarterly Data'!AQ56/1000</f>
        <v>53050.77582963</v>
      </c>
      <c r="AR7" s="4"/>
      <c r="AS7" s="4"/>
    </row>
    <row r="8" customFormat="false" ht="15" hidden="false" customHeight="true" outlineLevel="0" collapsed="false">
      <c r="A8" s="3" t="s">
        <v>133</v>
      </c>
      <c r="B8" s="9" t="n">
        <f aca="false">'Quarterly Data'!B56/'Quarterly Data'!B54</f>
        <v>71.5511759011996</v>
      </c>
      <c r="C8" s="9" t="n">
        <f aca="false">'Quarterly Data'!C56/'Quarterly Data'!C54</f>
        <v>66.7240229365533</v>
      </c>
      <c r="D8" s="9" t="n">
        <f aca="false">'Quarterly Data'!D56/'Quarterly Data'!D54</f>
        <v>64.0003233741281</v>
      </c>
      <c r="E8" s="9" t="n">
        <f aca="false">'Quarterly Data'!E56/'Quarterly Data'!E54</f>
        <v>63.8913243907244</v>
      </c>
      <c r="F8" s="9" t="n">
        <f aca="false">'Quarterly Data'!F56/'Quarterly Data'!F54</f>
        <v>63.9868216341623</v>
      </c>
      <c r="G8" s="9" t="n">
        <f aca="false">'Quarterly Data'!G56/'Quarterly Data'!G54</f>
        <v>67.3259444659004</v>
      </c>
      <c r="H8" s="9" t="n">
        <f aca="false">'Quarterly Data'!H56/'Quarterly Data'!H54</f>
        <v>64.8996550411186</v>
      </c>
      <c r="I8" s="9" t="n">
        <f aca="false">'Quarterly Data'!I56/'Quarterly Data'!I54</f>
        <v>63.8240509653149</v>
      </c>
      <c r="J8" s="9" t="n">
        <f aca="false">'Quarterly Data'!J56/'Quarterly Data'!J54</f>
        <v>60.2446941606623</v>
      </c>
      <c r="K8" s="9" t="n">
        <f aca="false">'Quarterly Data'!K56/'Quarterly Data'!K54</f>
        <v>62.6113154127306</v>
      </c>
      <c r="L8" s="9" t="n">
        <f aca="false">'Quarterly Data'!L56/'Quarterly Data'!L54</f>
        <v>65.5559663710476</v>
      </c>
      <c r="M8" s="9" t="n">
        <f aca="false">'Quarterly Data'!M56/'Quarterly Data'!M54</f>
        <v>64.1547022777756</v>
      </c>
      <c r="N8" s="9" t="n">
        <f aca="false">'Quarterly Data'!N56/'Quarterly Data'!N54</f>
        <v>73.5831950610187</v>
      </c>
      <c r="O8" s="9" t="n">
        <f aca="false">'Quarterly Data'!O56/'Quarterly Data'!O54</f>
        <v>74.3220390613824</v>
      </c>
      <c r="P8" s="9" t="n">
        <f aca="false">'Quarterly Data'!P56/'Quarterly Data'!P54</f>
        <v>81.6484882432385</v>
      </c>
      <c r="Q8" s="9" t="n">
        <f aca="false">'Quarterly Data'!Q56/'Quarterly Data'!Q54</f>
        <v>77.9723963939617</v>
      </c>
      <c r="R8" s="9" t="n">
        <f aca="false">'Quarterly Data'!R56/'Quarterly Data'!R54</f>
        <v>57.1604062086486</v>
      </c>
      <c r="S8" s="9" t="n">
        <f aca="false">'Quarterly Data'!S56/'Quarterly Data'!S54</f>
        <v>57.0779234792479</v>
      </c>
      <c r="T8" s="9" t="n">
        <f aca="false">'Quarterly Data'!T56/'Quarterly Data'!T54</f>
        <v>52.4058150778386</v>
      </c>
      <c r="U8" s="9" t="n">
        <f aca="false">'Quarterly Data'!U56/'Quarterly Data'!U54</f>
        <v>58.3557943674786</v>
      </c>
      <c r="V8" s="9" t="n">
        <f aca="false">'Quarterly Data'!V56/'Quarterly Data'!V54</f>
        <v>68.8351282180649</v>
      </c>
      <c r="W8" s="9" t="n">
        <f aca="false">'Quarterly Data'!W56/'Quarterly Data'!W54</f>
        <v>75.8555225557396</v>
      </c>
      <c r="X8" s="9" t="n">
        <f aca="false">'Quarterly Data'!X56/'Quarterly Data'!X54</f>
        <v>80.1355836084533</v>
      </c>
      <c r="Y8" s="9" t="n">
        <f aca="false">'Quarterly Data'!Y56/'Quarterly Data'!Y54</f>
        <v>90.4683154117597</v>
      </c>
      <c r="Z8" s="9" t="n">
        <f aca="false">'Quarterly Data'!Z56/'Quarterly Data'!Z54</f>
        <v>89.4218679296084</v>
      </c>
      <c r="AA8" s="9" t="n">
        <f aca="false">'Quarterly Data'!AA56/'Quarterly Data'!AA54</f>
        <v>70.8817002391367</v>
      </c>
      <c r="AB8" s="9" t="n">
        <f aca="false">'Quarterly Data'!AB56/'Quarterly Data'!AB54</f>
        <v>66.5822417090833</v>
      </c>
      <c r="AC8" s="9" t="n">
        <f aca="false">'Quarterly Data'!AC56/'Quarterly Data'!AC54</f>
        <v>58.4151833523135</v>
      </c>
      <c r="AD8" s="9" t="n">
        <f aca="false">'Quarterly Data'!AD56/'Quarterly Data'!AD54</f>
        <v>60.0858890927238</v>
      </c>
      <c r="AE8" s="9" t="n">
        <f aca="false">'Quarterly Data'!AE56/'Quarterly Data'!AE54</f>
        <v>66.8738451459008</v>
      </c>
      <c r="AF8" s="9" t="n">
        <f aca="false">'Quarterly Data'!AF56/'Quarterly Data'!AF54</f>
        <v>60.1088669078138</v>
      </c>
      <c r="AG8" s="9" t="n">
        <f aca="false">'Quarterly Data'!AG56/'Quarterly Data'!AG54</f>
        <v>64.117571010173</v>
      </c>
      <c r="AH8" s="9" t="n">
        <f aca="false">'Quarterly Data'!AH56/'Quarterly Data'!AH54</f>
        <v>64.7873810313038</v>
      </c>
      <c r="AI8" s="9" t="n">
        <f aca="false">'Quarterly Data'!AI56/'Quarterly Data'!AI54</f>
        <v>71.7266467901839</v>
      </c>
      <c r="AJ8" s="9" t="n">
        <f aca="false">'Quarterly Data'!AJ56/'Quarterly Data'!AJ54</f>
        <v>77.5789467693681</v>
      </c>
      <c r="AK8" s="9" t="n">
        <f aca="false">'Quarterly Data'!AK56/'Quarterly Data'!AK54</f>
        <v>75.2867493502274</v>
      </c>
      <c r="AL8" s="9" t="n">
        <f aca="false">'Quarterly Data'!AL56/'Quarterly Data'!AL54</f>
        <v>74.2312942991612</v>
      </c>
      <c r="AM8" s="9" t="n">
        <f aca="false">'Quarterly Data'!AM56/'Quarterly Data'!AM54</f>
        <v>70.2060247070845</v>
      </c>
      <c r="AN8" s="9" t="n">
        <f aca="false">'Quarterly Data'!AN56/'Quarterly Data'!AN54</f>
        <v>66.9692996739152</v>
      </c>
      <c r="AO8" s="9" t="n">
        <f aca="false">'Quarterly Data'!AO56/'Quarterly Data'!AO54</f>
        <v>63.9864226554933</v>
      </c>
      <c r="AP8" s="9" t="n">
        <f aca="false">'Quarterly Data'!AP56/'Quarterly Data'!AP54</f>
        <v>58.8145376095127</v>
      </c>
      <c r="AQ8" s="9" t="n">
        <f aca="false">'Quarterly Data'!AQ56/'Quarterly Data'!AQ54</f>
        <v>67.7405665148867</v>
      </c>
      <c r="AR8" s="4"/>
      <c r="AS8" s="4"/>
    </row>
    <row r="9" customFormat="false" ht="15" hidden="false" customHeight="true" outlineLevel="0" collapsed="false">
      <c r="A9" s="3" t="s">
        <v>134</v>
      </c>
      <c r="B9" s="8" t="n">
        <f aca="false">'Quarterly Data'!B63/1000</f>
        <v>69739.7432514</v>
      </c>
      <c r="C9" s="8" t="n">
        <f aca="false">'Quarterly Data'!C63/1000</f>
        <v>66345.59697326</v>
      </c>
      <c r="D9" s="8" t="n">
        <f aca="false">'Quarterly Data'!D63/1000</f>
        <v>64238.9437252</v>
      </c>
      <c r="E9" s="8" t="n">
        <f aca="false">'Quarterly Data'!E63/1000</f>
        <v>64873.7031886</v>
      </c>
      <c r="F9" s="8" t="n">
        <f aca="false">'Quarterly Data'!F63/1000</f>
        <v>64975.58730838</v>
      </c>
      <c r="G9" s="8" t="n">
        <f aca="false">'Quarterly Data'!G63/1000</f>
        <v>67618.82712011</v>
      </c>
      <c r="H9" s="8" t="n">
        <f aca="false">'Quarterly Data'!H63/1000</f>
        <v>65933.67734837</v>
      </c>
      <c r="I9" s="8" t="n">
        <f aca="false">'Quarterly Data'!I63/1000</f>
        <v>65309.28347054</v>
      </c>
      <c r="J9" s="8" t="n">
        <f aca="false">'Quarterly Data'!J63/1000</f>
        <v>62580.6847388</v>
      </c>
      <c r="K9" s="8" t="n">
        <f aca="false">'Quarterly Data'!K63/1000</f>
        <v>64489.76709451</v>
      </c>
      <c r="L9" s="8" t="n">
        <f aca="false">'Quarterly Data'!L63/1000</f>
        <v>66774.6159382</v>
      </c>
      <c r="M9" s="8" t="n">
        <f aca="false">'Quarterly Data'!M63/1000</f>
        <v>65306.4056622</v>
      </c>
      <c r="N9" s="8" t="n">
        <f aca="false">'Quarterly Data'!N63/1000</f>
        <v>72960.53009133</v>
      </c>
      <c r="O9" s="8" t="n">
        <f aca="false">'Quarterly Data'!O63/1000</f>
        <v>74102.94551322</v>
      </c>
      <c r="P9" s="8" t="n">
        <f aca="false">'Quarterly Data'!P63/1000</f>
        <v>79682.22821007</v>
      </c>
      <c r="Q9" s="8" t="n">
        <f aca="false">'Quarterly Data'!Q63/1000</f>
        <v>77051.48572358</v>
      </c>
      <c r="R9" s="8" t="n">
        <f aca="false">'Quarterly Data'!R63/1000</f>
        <v>61296.5519828</v>
      </c>
      <c r="S9" s="8" t="n">
        <f aca="false">'Quarterly Data'!S63/1000</f>
        <v>60564.7798568</v>
      </c>
      <c r="T9" s="8" t="n">
        <f aca="false">'Quarterly Data'!T63/1000</f>
        <v>56700.2288079</v>
      </c>
      <c r="U9" s="8" t="n">
        <f aca="false">'Quarterly Data'!U63/1000</f>
        <v>60922.90485353</v>
      </c>
      <c r="V9" s="8" t="n">
        <f aca="false">'Quarterly Data'!V63/1000</f>
        <v>69090.28346018</v>
      </c>
      <c r="W9" s="8" t="n">
        <f aca="false">'Quarterly Data'!W63/1000</f>
        <v>74781.01148826</v>
      </c>
      <c r="X9" s="8" t="n">
        <f aca="false">'Quarterly Data'!X63/1000</f>
        <v>78298.28586612</v>
      </c>
      <c r="Y9" s="8" t="n">
        <f aca="false">'Quarterly Data'!Y63/1000</f>
        <v>86914.96650434</v>
      </c>
      <c r="Z9" s="8" t="n">
        <f aca="false">'Quarterly Data'!Z63/1000</f>
        <v>85896.06256416</v>
      </c>
      <c r="AA9" s="8" t="n">
        <f aca="false">'Quarterly Data'!AA63/1000</f>
        <v>71261.271353</v>
      </c>
      <c r="AB9" s="8" t="n">
        <f aca="false">'Quarterly Data'!AB63/1000</f>
        <v>67459.31481798</v>
      </c>
      <c r="AC9" s="8" t="n">
        <f aca="false">'Quarterly Data'!AC63/1000</f>
        <v>61440.37027328</v>
      </c>
      <c r="AD9" s="8" t="n">
        <f aca="false">'Quarterly Data'!AD63/1000</f>
        <v>62431.20766936</v>
      </c>
      <c r="AE9" s="8" t="n">
        <f aca="false">'Quarterly Data'!AE63/1000</f>
        <v>68245.86371763</v>
      </c>
      <c r="AF9" s="8" t="n">
        <f aca="false">'Quarterly Data'!AF63/1000</f>
        <v>62835.47393463</v>
      </c>
      <c r="AG9" s="8" t="n">
        <f aca="false">'Quarterly Data'!AG63/1000</f>
        <v>65905.333611</v>
      </c>
      <c r="AH9" s="8" t="n">
        <f aca="false">'Quarterly Data'!AH63/1000</f>
        <v>66249.33172448</v>
      </c>
      <c r="AI9" s="8" t="n">
        <f aca="false">'Quarterly Data'!AI63/1000</f>
        <v>72066.32240091</v>
      </c>
      <c r="AJ9" s="8" t="n">
        <f aca="false">'Quarterly Data'!AJ63/1000</f>
        <v>77904.61200675</v>
      </c>
      <c r="AK9" s="8" t="n">
        <f aca="false">'Quarterly Data'!AK63/1000</f>
        <v>75567.28965934</v>
      </c>
      <c r="AL9" s="8" t="n">
        <f aca="false">'Quarterly Data'!AL63/1000</f>
        <v>74750.7767654</v>
      </c>
      <c r="AM9" s="8" t="n">
        <f aca="false">'Quarterly Data'!AM63/1000</f>
        <v>72667.65545138</v>
      </c>
      <c r="AN9" s="8" t="n">
        <f aca="false">'Quarterly Data'!AN63/1000</f>
        <v>69991.21513141</v>
      </c>
      <c r="AO9" s="8" t="n">
        <f aca="false">'Quarterly Data'!AO63/1000</f>
        <v>67515.70064356</v>
      </c>
      <c r="AP9" s="8" t="n">
        <f aca="false">'Quarterly Data'!AP63/1000</f>
        <v>63327.42796975</v>
      </c>
      <c r="AQ9" s="8" t="n">
        <f aca="false">'Quarterly Data'!AQ63/1000</f>
        <v>70354.37982963</v>
      </c>
      <c r="AR9" s="4"/>
      <c r="AS9" s="4"/>
    </row>
    <row r="10" customFormat="false" ht="15" hidden="false" customHeight="true" outlineLevel="0" collapsed="false">
      <c r="A10" s="3" t="s">
        <v>135</v>
      </c>
      <c r="B10" s="9" t="n">
        <f aca="false">'Quarterly Data'!B63/'Quarterly Data'!B54</f>
        <v>91.3643378320358</v>
      </c>
      <c r="C10" s="9" t="n">
        <f aca="false">'Quarterly Data'!C63/'Quarterly Data'!C54</f>
        <v>86.8633380663934</v>
      </c>
      <c r="D10" s="9" t="n">
        <f aca="false">'Quarterly Data'!D63/'Quarterly Data'!D54</f>
        <v>84.0984518561477</v>
      </c>
      <c r="E10" s="9" t="n">
        <f aca="false">'Quarterly Data'!E63/'Quarterly Data'!E54</f>
        <v>84.9039821623706</v>
      </c>
      <c r="F10" s="9" t="n">
        <f aca="false">'Quarterly Data'!F63/'Quarterly Data'!F54</f>
        <v>84.8440040483534</v>
      </c>
      <c r="G10" s="9" t="n">
        <f aca="false">'Quarterly Data'!G63/'Quarterly Data'!G54</f>
        <v>88.1828522834375</v>
      </c>
      <c r="H10" s="9" t="n">
        <f aca="false">'Quarterly Data'!H63/'Quarterly Data'!H54</f>
        <v>85.9664239541793</v>
      </c>
      <c r="I10" s="9" t="n">
        <f aca="false">'Quarterly Data'!I63/'Quarterly Data'!I54</f>
        <v>85.0930367291493</v>
      </c>
      <c r="J10" s="9" t="n">
        <f aca="false">'Quarterly Data'!J63/'Quarterly Data'!J54</f>
        <v>81.4561339767264</v>
      </c>
      <c r="K10" s="9" t="n">
        <f aca="false">'Quarterly Data'!K63/'Quarterly Data'!K54</f>
        <v>83.930992992406</v>
      </c>
      <c r="L10" s="9" t="n">
        <f aca="false">'Quarterly Data'!L63/'Quarterly Data'!L54</f>
        <v>86.8885889707909</v>
      </c>
      <c r="M10" s="9" t="n">
        <f aca="false">'Quarterly Data'!M63/'Quarterly Data'!M54</f>
        <v>84.7932542353031</v>
      </c>
      <c r="N10" s="9" t="n">
        <f aca="false">'Quarterly Data'!N63/'Quarterly Data'!N54</f>
        <v>94.3021347594926</v>
      </c>
      <c r="O10" s="9" t="n">
        <f aca="false">'Quarterly Data'!O63/'Quarterly Data'!O54</f>
        <v>95.6441897698521</v>
      </c>
      <c r="P10" s="9" t="n">
        <f aca="false">'Quarterly Data'!P63/'Quarterly Data'!P54</f>
        <v>102.792784195232</v>
      </c>
      <c r="Q10" s="9" t="n">
        <f aca="false">'Quarterly Data'!Q63/'Quarterly Data'!Q54</f>
        <v>99.0078109336175</v>
      </c>
      <c r="R10" s="9" t="n">
        <f aca="false">'Quarterly Data'!R63/'Quarterly Data'!R54</f>
        <v>78.6735618977031</v>
      </c>
      <c r="S10" s="9" t="n">
        <f aca="false">'Quarterly Data'!S63/'Quarterly Data'!S54</f>
        <v>77.7263267293427</v>
      </c>
      <c r="T10" s="9" t="n">
        <f aca="false">'Quarterly Data'!T63/'Quarterly Data'!T54</f>
        <v>73.0032894923345</v>
      </c>
      <c r="U10" s="9" t="n">
        <f aca="false">'Quarterly Data'!U63/'Quarterly Data'!U54</f>
        <v>78.5211477510949</v>
      </c>
      <c r="V10" s="9" t="n">
        <f aca="false">'Quarterly Data'!V63/'Quarterly Data'!V54</f>
        <v>88.9313072577522</v>
      </c>
      <c r="W10" s="9" t="n">
        <f aca="false">'Quarterly Data'!W63/'Quarterly Data'!W54</f>
        <v>96.2111568205533</v>
      </c>
      <c r="X10" s="9" t="n">
        <f aca="false">'Quarterly Data'!X63/'Quarterly Data'!X54</f>
        <v>100.654080427006</v>
      </c>
      <c r="Y10" s="9" t="n">
        <f aca="false">'Quarterly Data'!Y63/'Quarterly Data'!Y54</f>
        <v>111.639225961268</v>
      </c>
      <c r="Z10" s="9" t="n">
        <f aca="false">'Quarterly Data'!Z63/'Quarterly Data'!Z54</f>
        <v>110.210787224806</v>
      </c>
      <c r="AA10" s="9" t="n">
        <f aca="false">'Quarterly Data'!AA63/'Quarterly Data'!AA54</f>
        <v>91.4151197020707</v>
      </c>
      <c r="AB10" s="9" t="n">
        <f aca="false">'Quarterly Data'!AB63/'Quarterly Data'!AB54</f>
        <v>86.5333944405475</v>
      </c>
      <c r="AC10" s="9" t="n">
        <f aca="false">'Quarterly Data'!AC63/'Quarterly Data'!AC54</f>
        <v>78.60154365802</v>
      </c>
      <c r="AD10" s="9" t="n">
        <f aca="false">'Quarterly Data'!AD63/'Quarterly Data'!AD54</f>
        <v>79.7881423674105</v>
      </c>
      <c r="AE10" s="9" t="n">
        <f aca="false">'Quarterly Data'!AE63/'Quarterly Data'!AE54</f>
        <v>86.5959438936568</v>
      </c>
      <c r="AF10" s="9" t="n">
        <f aca="false">'Quarterly Data'!AF63/'Quarterly Data'!AF54</f>
        <v>79.7300871749769</v>
      </c>
      <c r="AG10" s="9" t="n">
        <f aca="false">'Quarterly Data'!AG63/'Quarterly Data'!AG54</f>
        <v>83.6840182078082</v>
      </c>
      <c r="AH10" s="9" t="n">
        <f aca="false">'Quarterly Data'!AH63/'Quarterly Data'!AH54</f>
        <v>84.0946303008154</v>
      </c>
      <c r="AI10" s="9" t="n">
        <f aca="false">'Quarterly Data'!AI63/'Quarterly Data'!AI54</f>
        <v>91.45900269337</v>
      </c>
      <c r="AJ10" s="9" t="n">
        <f aca="false">'Quarterly Data'!AJ63/'Quarterly Data'!AJ54</f>
        <v>98.8405355215096</v>
      </c>
      <c r="AK10" s="9" t="n">
        <f aca="false">'Quarterly Data'!AK63/'Quarterly Data'!AK54</f>
        <v>95.8568872048032</v>
      </c>
      <c r="AL10" s="9" t="n">
        <f aca="false">'Quarterly Data'!AL63/'Quarterly Data'!AL54</f>
        <v>94.7172118447878</v>
      </c>
      <c r="AM10" s="9" t="n">
        <f aca="false">'Quarterly Data'!AM63/'Quarterly Data'!AM54</f>
        <v>91.7266723520912</v>
      </c>
      <c r="AN10" s="9" t="n">
        <f aca="false">'Quarterly Data'!AN63/'Quarterly Data'!AN54</f>
        <v>88.7526719980651</v>
      </c>
      <c r="AO10" s="9" t="n">
        <f aca="false">'Quarterly Data'!AO63/'Quarterly Data'!AO54</f>
        <v>86.4104324557984</v>
      </c>
      <c r="AP10" s="9" t="n">
        <f aca="false">'Quarterly Data'!AP63/'Quarterly Data'!AP54</f>
        <v>81.6603500324189</v>
      </c>
      <c r="AQ10" s="9" t="n">
        <f aca="false">'Quarterly Data'!AQ63/'Quarterly Data'!AQ54</f>
        <v>89.8355485274699</v>
      </c>
      <c r="AR10" s="4"/>
      <c r="AS10" s="4"/>
    </row>
    <row r="11" customFormat="false" ht="15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customFormat="false" ht="15" hidden="false" customHeight="true" outlineLevel="0" collapsed="false">
      <c r="A12" s="12" t="s">
        <v>136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customFormat="false" ht="15" hidden="false" customHeight="true" outlineLevel="0" collapsed="false">
      <c r="A13" s="3" t="s">
        <v>137</v>
      </c>
      <c r="B13" s="9" t="n">
        <f aca="false">'Quarterly Data'!B5/'Quarterly Data'!B51</f>
        <v>5.18269872528393</v>
      </c>
      <c r="C13" s="9" t="n">
        <f aca="false">'Quarterly Data'!C5/'Quarterly Data'!C51</f>
        <v>0.555820746895119</v>
      </c>
      <c r="D13" s="9" t="n">
        <f aca="false">'Quarterly Data'!D5/'Quarterly Data'!D51</f>
        <v>0.748698551891591</v>
      </c>
      <c r="E13" s="9" t="n">
        <f aca="false">'Quarterly Data'!E5/'Quarterly Data'!E51</f>
        <v>0.710964824760533</v>
      </c>
      <c r="F13" s="9" t="n">
        <f aca="false">'Quarterly Data'!F5/'Quarterly Data'!F51</f>
        <v>0.503287584683838</v>
      </c>
      <c r="G13" s="9" t="n">
        <f aca="false">'Quarterly Data'!G5/'Quarterly Data'!G51</f>
        <v>0.480548245608005</v>
      </c>
      <c r="H13" s="9" t="n">
        <f aca="false">'Quarterly Data'!H5/'Quarterly Data'!H51</f>
        <v>0.497109745170324</v>
      </c>
      <c r="I13" s="9" t="n">
        <f aca="false">'Quarterly Data'!I5/'Quarterly Data'!I51</f>
        <v>0.477843947144164</v>
      </c>
      <c r="J13" s="9" t="n">
        <f aca="false">'Quarterly Data'!J5/'Quarterly Data'!J51</f>
        <v>0.470994293523528</v>
      </c>
      <c r="K13" s="9" t="n">
        <f aca="false">'Quarterly Data'!K5/'Quarterly Data'!K51</f>
        <v>0.484696021399389</v>
      </c>
      <c r="L13" s="9" t="n">
        <f aca="false">'Quarterly Data'!L5/'Quarterly Data'!L51</f>
        <v>0.540433679047698</v>
      </c>
      <c r="M13" s="9" t="n">
        <f aca="false">'Quarterly Data'!M5/'Quarterly Data'!M51</f>
        <v>0.658893651476634</v>
      </c>
      <c r="N13" s="9" t="n">
        <f aca="false">'Quarterly Data'!N5/'Quarterly Data'!N51</f>
        <v>0.361831648326181</v>
      </c>
      <c r="O13" s="9" t="n">
        <f aca="false">'Quarterly Data'!O5/'Quarterly Data'!O51</f>
        <v>0.630883625337244</v>
      </c>
      <c r="P13" s="9" t="n">
        <f aca="false">'Quarterly Data'!P5/'Quarterly Data'!P51</f>
        <v>0.717108372680033</v>
      </c>
      <c r="Q13" s="9" t="n">
        <f aca="false">'Quarterly Data'!Q5/'Quarterly Data'!Q51</f>
        <v>0.60274110325926</v>
      </c>
      <c r="R13" s="9" t="n">
        <f aca="false">'Quarterly Data'!R5/'Quarterly Data'!R51</f>
        <v>0.641777083104277</v>
      </c>
      <c r="S13" s="9" t="n">
        <f aca="false">'Quarterly Data'!S5/'Quarterly Data'!S51</f>
        <v>0.567847266300066</v>
      </c>
      <c r="T13" s="9" t="n">
        <f aca="false">'Quarterly Data'!T5/'Quarterly Data'!T51</f>
        <v>0.312300944977503</v>
      </c>
      <c r="U13" s="9" t="n">
        <f aca="false">'Quarterly Data'!U5/'Quarterly Data'!U51</f>
        <v>0.778728482120436</v>
      </c>
      <c r="V13" s="9" t="n">
        <f aca="false">'Quarterly Data'!V5/'Quarterly Data'!V51</f>
        <v>0.260849337855329</v>
      </c>
      <c r="W13" s="9" t="n">
        <f aca="false">'Quarterly Data'!W5/'Quarterly Data'!W51</f>
        <v>0.997625247897343</v>
      </c>
      <c r="X13" s="9" t="n">
        <f aca="false">'Quarterly Data'!X5/'Quarterly Data'!X51</f>
        <v>0.675748092112062</v>
      </c>
      <c r="Y13" s="9" t="n">
        <f aca="false">'Quarterly Data'!Y5/'Quarterly Data'!Y51</f>
        <v>1.14933528280272</v>
      </c>
      <c r="Z13" s="9" t="n">
        <f aca="false">'Quarterly Data'!Z5/'Quarterly Data'!Z51</f>
        <v>0.43028707491248</v>
      </c>
      <c r="AA13" s="9" t="n">
        <f aca="false">'Quarterly Data'!AA5/'Quarterly Data'!AA51</f>
        <v>0.475831839786978</v>
      </c>
      <c r="AB13" s="9" t="n">
        <f aca="false">'Quarterly Data'!AB5/'Quarterly Data'!AB51</f>
        <v>1.06347471154056</v>
      </c>
      <c r="AC13" s="9" t="n">
        <f aca="false">'Quarterly Data'!AC5/'Quarterly Data'!AC51</f>
        <v>0.520318497857522</v>
      </c>
      <c r="AD13" s="9" t="n">
        <f aca="false">'Quarterly Data'!AD5/'Quarterly Data'!AD51</f>
        <v>0.469262251032626</v>
      </c>
      <c r="AE13" s="9" t="n">
        <f aca="false">'Quarterly Data'!AE5/'Quarterly Data'!AE51</f>
        <v>0.650479891841676</v>
      </c>
      <c r="AF13" s="9" t="n">
        <f aca="false">'Quarterly Data'!AF5/'Quarterly Data'!AF51</f>
        <v>0.447776020491727</v>
      </c>
      <c r="AG13" s="9" t="n">
        <f aca="false">'Quarterly Data'!AG5/'Quarterly Data'!AG51</f>
        <v>0.716131233821469</v>
      </c>
      <c r="AH13" s="9" t="n">
        <f aca="false">'Quarterly Data'!AH5/'Quarterly Data'!AH51</f>
        <v>0.607508997979466</v>
      </c>
      <c r="AI13" s="9" t="n">
        <f aca="false">'Quarterly Data'!AI5/'Quarterly Data'!AI51</f>
        <v>0.555114842207843</v>
      </c>
      <c r="AJ13" s="9" t="n">
        <f aca="false">'Quarterly Data'!AJ5/'Quarterly Data'!AJ51</f>
        <v>0.660312308737883</v>
      </c>
      <c r="AK13" s="9" t="n">
        <f aca="false">'Quarterly Data'!AK5/'Quarterly Data'!AK51</f>
        <v>0.906545769563973</v>
      </c>
      <c r="AL13" s="9" t="n">
        <f aca="false">'Quarterly Data'!AL5/'Quarterly Data'!AL51</f>
        <v>0.635365697061905</v>
      </c>
      <c r="AM13" s="9" t="n">
        <f aca="false">'Quarterly Data'!AM5/'Quarterly Data'!AM51</f>
        <v>0.591931365177343</v>
      </c>
      <c r="AN13" s="9" t="n">
        <f aca="false">'Quarterly Data'!AN5/'Quarterly Data'!AN51</f>
        <v>0.860037983345259</v>
      </c>
      <c r="AO13" s="9" t="n">
        <f aca="false">'Quarterly Data'!AO5/'Quarterly Data'!AO51</f>
        <v>0.709871375936252</v>
      </c>
      <c r="AP13" s="9" t="n">
        <f aca="false">'Quarterly Data'!AP5/'Quarterly Data'!AP51</f>
        <v>0.54135665783839</v>
      </c>
      <c r="AQ13" s="9" t="n">
        <f aca="false">'Quarterly Data'!AQ5/'Quarterly Data'!AQ51</f>
        <v>0.352083429059543</v>
      </c>
    </row>
    <row r="14" customFormat="false" ht="15" hidden="false" customHeight="true" outlineLevel="0" collapsed="false">
      <c r="A14" s="3" t="s">
        <v>138</v>
      </c>
      <c r="B14" s="9" t="n">
        <f aca="false">'Quarterly Data'!B7/'Quarterly Data'!B51</f>
        <v>0.0522642459774287</v>
      </c>
      <c r="C14" s="9" t="n">
        <f aca="false">'Quarterly Data'!C7/'Quarterly Data'!C51</f>
        <v>0.047612793879933</v>
      </c>
      <c r="D14" s="9" t="n">
        <f aca="false">'Quarterly Data'!D7/'Quarterly Data'!D51</f>
        <v>0.0449659357078948</v>
      </c>
      <c r="E14" s="9" t="n">
        <f aca="false">'Quarterly Data'!E7/'Quarterly Data'!E51</f>
        <v>0.0423721791884941</v>
      </c>
      <c r="F14" s="9" t="n">
        <f aca="false">'Quarterly Data'!F7/'Quarterly Data'!F51</f>
        <v>0.0502984872576033</v>
      </c>
      <c r="G14" s="9" t="n">
        <f aca="false">'Quarterly Data'!G7/'Quarterly Data'!G51</f>
        <v>0.0494555356434517</v>
      </c>
      <c r="H14" s="9" t="n">
        <f aca="false">'Quarterly Data'!H7/'Quarterly Data'!H51</f>
        <v>0.0475965404880322</v>
      </c>
      <c r="I14" s="9" t="n">
        <f aca="false">'Quarterly Data'!I7/'Quarterly Data'!I51</f>
        <v>0.0490324024116126</v>
      </c>
      <c r="J14" s="9" t="n">
        <f aca="false">'Quarterly Data'!J7/'Quarterly Data'!J51</f>
        <v>0.0540084416240716</v>
      </c>
      <c r="K14" s="9" t="n">
        <f aca="false">'Quarterly Data'!K7/'Quarterly Data'!K51</f>
        <v>0.0550998576744788</v>
      </c>
      <c r="L14" s="9" t="n">
        <f aca="false">'Quarterly Data'!L7/'Quarterly Data'!L51</f>
        <v>0.0533639519143849</v>
      </c>
      <c r="M14" s="9" t="n">
        <f aca="false">'Quarterly Data'!M7/'Quarterly Data'!M51</f>
        <v>0.0570421903012335</v>
      </c>
      <c r="N14" s="9" t="n">
        <f aca="false">'Quarterly Data'!N7/'Quarterly Data'!N51</f>
        <v>0.0596655116027775</v>
      </c>
      <c r="O14" s="9" t="n">
        <f aca="false">'Quarterly Data'!O7/'Quarterly Data'!O51</f>
        <v>0.0610609438522888</v>
      </c>
      <c r="P14" s="9" t="n">
        <f aca="false">'Quarterly Data'!P7/'Quarterly Data'!P51</f>
        <v>0.0541926111018163</v>
      </c>
      <c r="Q14" s="9" t="n">
        <f aca="false">'Quarterly Data'!Q7/'Quarterly Data'!Q51</f>
        <v>0.0548945428078765</v>
      </c>
      <c r="R14" s="9" t="n">
        <f aca="false">'Quarterly Data'!R7/'Quarterly Data'!R51</f>
        <v>0.0647420930328951</v>
      </c>
      <c r="S14" s="9" t="n">
        <f aca="false">'Quarterly Data'!S7/'Quarterly Data'!S51</f>
        <v>0.0603534287896407</v>
      </c>
      <c r="T14" s="9" t="n">
        <f aca="false">'Quarterly Data'!T7/'Quarterly Data'!T51</f>
        <v>0.0565716404760303</v>
      </c>
      <c r="U14" s="9" t="n">
        <f aca="false">'Quarterly Data'!U7/'Quarterly Data'!U51</f>
        <v>0.064082566575574</v>
      </c>
      <c r="V14" s="9" t="n">
        <f aca="false">'Quarterly Data'!V7/'Quarterly Data'!V51</f>
        <v>0.0651486021356561</v>
      </c>
      <c r="W14" s="9" t="n">
        <f aca="false">'Quarterly Data'!W7/'Quarterly Data'!W51</f>
        <v>0.06270117306154</v>
      </c>
      <c r="X14" s="9" t="n">
        <f aca="false">'Quarterly Data'!X7/'Quarterly Data'!X51</f>
        <v>0.0630492224778062</v>
      </c>
      <c r="Y14" s="9" t="n">
        <f aca="false">'Quarterly Data'!Y7/'Quarterly Data'!Y51</f>
        <v>0.0620052404944013</v>
      </c>
      <c r="Z14" s="9" t="n">
        <f aca="false">'Quarterly Data'!Z7/'Quarterly Data'!Z51</f>
        <v>0.0754053520943824</v>
      </c>
      <c r="AA14" s="9" t="n">
        <f aca="false">'Quarterly Data'!AA7/'Quarterly Data'!AA51</f>
        <v>0.0733029995077552</v>
      </c>
      <c r="AB14" s="9" t="n">
        <f aca="false">'Quarterly Data'!AB7/'Quarterly Data'!AB51</f>
        <v>0.0706204614261311</v>
      </c>
      <c r="AC14" s="9" t="n">
        <f aca="false">'Quarterly Data'!AC7/'Quarterly Data'!AC51</f>
        <v>0.0682847791750889</v>
      </c>
      <c r="AD14" s="9" t="n">
        <f aca="false">'Quarterly Data'!AD7/'Quarterly Data'!AD51</f>
        <v>0.079628986350624</v>
      </c>
      <c r="AE14" s="9" t="n">
        <f aca="false">'Quarterly Data'!AE7/'Quarterly Data'!AE51</f>
        <v>0.0756858246319707</v>
      </c>
      <c r="AF14" s="9" t="n">
        <f aca="false">'Quarterly Data'!AF7/'Quarterly Data'!AF51</f>
        <v>0.0743046738963008</v>
      </c>
      <c r="AG14" s="9" t="n">
        <f aca="false">'Quarterly Data'!AG7/'Quarterly Data'!AG51</f>
        <v>0.0774295046277204</v>
      </c>
      <c r="AH14" s="9" t="n">
        <f aca="false">'Quarterly Data'!AH7/'Quarterly Data'!AH51</f>
        <v>0.0896965889630247</v>
      </c>
      <c r="AI14" s="9" t="n">
        <f aca="false">'Quarterly Data'!AI7/'Quarterly Data'!AI51</f>
        <v>0.0901556377077035</v>
      </c>
      <c r="AJ14" s="9" t="n">
        <f aca="false">'Quarterly Data'!AJ7/'Quarterly Data'!AJ51</f>
        <v>0.0906897203371584</v>
      </c>
      <c r="AK14" s="9" t="n">
        <f aca="false">'Quarterly Data'!AK7/'Quarterly Data'!AK51</f>
        <v>0.103885891044154</v>
      </c>
      <c r="AL14" s="9" t="n">
        <f aca="false">'Quarterly Data'!AL7/'Quarterly Data'!AL51</f>
        <v>0.091131661603933</v>
      </c>
      <c r="AM14" s="9" t="n">
        <f aca="false">'Quarterly Data'!AM7/'Quarterly Data'!AM51</f>
        <v>0.0921280339806039</v>
      </c>
      <c r="AN14" s="9" t="n">
        <f aca="false">'Quarterly Data'!AN7/'Quarterly Data'!AN51</f>
        <v>0.0849682622401642</v>
      </c>
      <c r="AO14" s="9" t="n">
        <f aca="false">'Quarterly Data'!AO7/'Quarterly Data'!AO51</f>
        <v>0.0875797887388844</v>
      </c>
      <c r="AP14" s="9" t="n">
        <f aca="false">'Quarterly Data'!AP7/'Quarterly Data'!AP51</f>
        <v>0.0940919549224864</v>
      </c>
      <c r="AQ14" s="9" t="n">
        <f aca="false">'Quarterly Data'!AQ7/'Quarterly Data'!AQ51</f>
        <v>0.0982433186677889</v>
      </c>
    </row>
    <row r="15" customFormat="false" ht="15" hidden="false" customHeight="true" outlineLevel="0" collapsed="false">
      <c r="A15" s="3" t="s">
        <v>139</v>
      </c>
      <c r="B15" s="9" t="n">
        <f aca="false">'Quarterly Data'!B8/'Quarterly Data'!B51</f>
        <v>0.0367137005678275</v>
      </c>
      <c r="C15" s="9" t="n">
        <f aca="false">'Quarterly Data'!C8/'Quarterly Data'!C51</f>
        <v>0.0395689630393532</v>
      </c>
      <c r="D15" s="9" t="n">
        <f aca="false">'Quarterly Data'!D8/'Quarterly Data'!D51</f>
        <v>0.0317356717123618</v>
      </c>
      <c r="E15" s="9" t="n">
        <f aca="false">'Quarterly Data'!E8/'Quarterly Data'!E51</f>
        <v>0.0272341290362652</v>
      </c>
      <c r="F15" s="9" t="n">
        <f aca="false">'Quarterly Data'!F8/'Quarterly Data'!F51</f>
        <v>0.0357500389730233</v>
      </c>
      <c r="G15" s="9" t="n">
        <f aca="false">'Quarterly Data'!G8/'Quarterly Data'!G51</f>
        <v>0.0359493293003319</v>
      </c>
      <c r="H15" s="9" t="n">
        <f aca="false">'Quarterly Data'!H8/'Quarterly Data'!H51</f>
        <v>0.0315195619226184</v>
      </c>
      <c r="I15" s="9" t="n">
        <f aca="false">'Quarterly Data'!I8/'Quarterly Data'!I51</f>
        <v>0.0308907905216411</v>
      </c>
      <c r="J15" s="9" t="n">
        <f aca="false">'Quarterly Data'!J8/'Quarterly Data'!J51</f>
        <v>0.0389423676517833</v>
      </c>
      <c r="K15" s="9" t="n">
        <f aca="false">'Quarterly Data'!K8/'Quarterly Data'!K51</f>
        <v>0.0350948547454213</v>
      </c>
      <c r="L15" s="9" t="n">
        <f aca="false">'Quarterly Data'!L8/'Quarterly Data'!L51</f>
        <v>0.0345018164121664</v>
      </c>
      <c r="M15" s="9" t="n">
        <f aca="false">'Quarterly Data'!M8/'Quarterly Data'!M51</f>
        <v>0.0343672030786495</v>
      </c>
      <c r="N15" s="9" t="n">
        <f aca="false">'Quarterly Data'!N8/'Quarterly Data'!N51</f>
        <v>0.03762376388656</v>
      </c>
      <c r="O15" s="9" t="n">
        <f aca="false">'Quarterly Data'!O8/'Quarterly Data'!O51</f>
        <v>0.0429012823056556</v>
      </c>
      <c r="P15" s="9" t="n">
        <f aca="false">'Quarterly Data'!P8/'Quarterly Data'!P51</f>
        <v>0.0311072147171836</v>
      </c>
      <c r="Q15" s="9" t="n">
        <f aca="false">'Quarterly Data'!Q8/'Quarterly Data'!Q51</f>
        <v>0.0311435793528859</v>
      </c>
      <c r="R15" s="9" t="n">
        <f aca="false">'Quarterly Data'!R8/'Quarterly Data'!R51</f>
        <v>0.0408105400724898</v>
      </c>
      <c r="S15" s="9" t="n">
        <f aca="false">'Quarterly Data'!S8/'Quarterly Data'!S51</f>
        <v>0.0351838089177172</v>
      </c>
      <c r="T15" s="9" t="n">
        <f aca="false">'Quarterly Data'!T8/'Quarterly Data'!T51</f>
        <v>0.0319184665134444</v>
      </c>
      <c r="U15" s="9" t="n">
        <f aca="false">'Quarterly Data'!U8/'Quarterly Data'!U51</f>
        <v>0.0316571385171175</v>
      </c>
      <c r="V15" s="9" t="n">
        <f aca="false">'Quarterly Data'!V8/'Quarterly Data'!V51</f>
        <v>0.0421470255120692</v>
      </c>
      <c r="W15" s="9" t="n">
        <f aca="false">'Quarterly Data'!W8/'Quarterly Data'!W51</f>
        <v>0.0426076923457368</v>
      </c>
      <c r="X15" s="9" t="n">
        <f aca="false">'Quarterly Data'!X8/'Quarterly Data'!X51</f>
        <v>0.0389822809119511</v>
      </c>
      <c r="Y15" s="9" t="n">
        <f aca="false">'Quarterly Data'!Y8/'Quarterly Data'!Y51</f>
        <v>0.0383228881801581</v>
      </c>
      <c r="Z15" s="9" t="n">
        <f aca="false">'Quarterly Data'!Z8/'Quarterly Data'!Z51</f>
        <v>0.0444015307210194</v>
      </c>
      <c r="AA15" s="9" t="n">
        <f aca="false">'Quarterly Data'!AA8/'Quarterly Data'!AA51</f>
        <v>0.0483388876472781</v>
      </c>
      <c r="AB15" s="9" t="n">
        <f aca="false">'Quarterly Data'!AB8/'Quarterly Data'!AB51</f>
        <v>0.0358632446888087</v>
      </c>
      <c r="AC15" s="9" t="n">
        <f aca="false">'Quarterly Data'!AC8/'Quarterly Data'!AC51</f>
        <v>0.0414930828734402</v>
      </c>
      <c r="AD15" s="9" t="n">
        <f aca="false">'Quarterly Data'!AD8/'Quarterly Data'!AD51</f>
        <v>0.0467732351150292</v>
      </c>
      <c r="AE15" s="9" t="n">
        <f aca="false">'Quarterly Data'!AE8/'Quarterly Data'!AE51</f>
        <v>0.0463775672150977</v>
      </c>
      <c r="AF15" s="9" t="n">
        <f aca="false">'Quarterly Data'!AF8/'Quarterly Data'!AF51</f>
        <v>0.0438294850632557</v>
      </c>
      <c r="AG15" s="9" t="n">
        <f aca="false">'Quarterly Data'!AG8/'Quarterly Data'!AG51</f>
        <v>0.0375276191939226</v>
      </c>
      <c r="AH15" s="9" t="n">
        <f aca="false">'Quarterly Data'!AH8/'Quarterly Data'!AH51</f>
        <v>0.0457622446110498</v>
      </c>
      <c r="AI15" s="9" t="n">
        <f aca="false">'Quarterly Data'!AI8/'Quarterly Data'!AI51</f>
        <v>0.0484841552160771</v>
      </c>
      <c r="AJ15" s="9" t="n">
        <f aca="false">'Quarterly Data'!AJ8/'Quarterly Data'!AJ51</f>
        <v>0.0438994971070718</v>
      </c>
      <c r="AK15" s="9" t="n">
        <f aca="false">'Quarterly Data'!AK8/'Quarterly Data'!AK51</f>
        <v>0.0385453805812123</v>
      </c>
      <c r="AL15" s="9" t="n">
        <f aca="false">'Quarterly Data'!AL8/'Quarterly Data'!AL51</f>
        <v>0.0481977967226429</v>
      </c>
      <c r="AM15" s="9" t="n">
        <f aca="false">'Quarterly Data'!AM8/'Quarterly Data'!AM51</f>
        <v>0.0524533239439328</v>
      </c>
      <c r="AN15" s="9" t="n">
        <f aca="false">'Quarterly Data'!AN8/'Quarterly Data'!AN51</f>
        <v>0.046336451675997</v>
      </c>
      <c r="AO15" s="9" t="n">
        <f aca="false">'Quarterly Data'!AO8/'Quarterly Data'!AO51</f>
        <v>0.0454637138826259</v>
      </c>
      <c r="AP15" s="9" t="n">
        <f aca="false">'Quarterly Data'!AP8/'Quarterly Data'!AP51</f>
        <v>0.0500283844921761</v>
      </c>
      <c r="AQ15" s="9" t="n">
        <f aca="false">'Quarterly Data'!AQ8/'Quarterly Data'!AQ51</f>
        <v>0.0561227393428306</v>
      </c>
    </row>
    <row r="16" customFormat="false" ht="15" hidden="false" customHeight="true" outlineLevel="0" collapsed="false">
      <c r="A16" s="3" t="s">
        <v>140</v>
      </c>
      <c r="B16" s="9" t="n">
        <f aca="false">'Quarterly Data'!B9/'Quarterly Data'!B51</f>
        <v>0.391800371754405</v>
      </c>
      <c r="C16" s="9" t="n">
        <f aca="false">'Quarterly Data'!C9/'Quarterly Data'!C51</f>
        <v>0.402904402220353</v>
      </c>
      <c r="D16" s="9" t="n">
        <f aca="false">'Quarterly Data'!D9/'Quarterly Data'!D51</f>
        <v>0.405726791103248</v>
      </c>
      <c r="E16" s="9" t="n">
        <f aca="false">'Quarterly Data'!E9/'Quarterly Data'!E51</f>
        <v>0.414422237660333</v>
      </c>
      <c r="F16" s="9" t="n">
        <f aca="false">'Quarterly Data'!F9/'Quarterly Data'!F51</f>
        <v>0.416997671643109</v>
      </c>
      <c r="G16" s="9" t="n">
        <f aca="false">'Quarterly Data'!G9/'Quarterly Data'!G51</f>
        <v>0.418073096548158</v>
      </c>
      <c r="H16" s="9" t="n">
        <f aca="false">'Quarterly Data'!H9/'Quarterly Data'!H51</f>
        <v>0.427813768585107</v>
      </c>
      <c r="I16" s="9" t="n">
        <f aca="false">'Quarterly Data'!I9/'Quarterly Data'!I51</f>
        <v>0.46525336949068</v>
      </c>
      <c r="J16" s="9" t="n">
        <f aca="false">'Quarterly Data'!J9/'Quarterly Data'!J51</f>
        <v>0.462189276189931</v>
      </c>
      <c r="K16" s="9" t="n">
        <f aca="false">'Quarterly Data'!K9/'Quarterly Data'!K51</f>
        <v>0.454381157609147</v>
      </c>
      <c r="L16" s="9" t="n">
        <f aca="false">'Quarterly Data'!L9/'Quarterly Data'!L51</f>
        <v>0.455916303305137</v>
      </c>
      <c r="M16" s="9" t="n">
        <f aca="false">'Quarterly Data'!M9/'Quarterly Data'!M51</f>
        <v>0.467909119732976</v>
      </c>
      <c r="N16" s="9" t="n">
        <f aca="false">'Quarterly Data'!N9/'Quarterly Data'!N51</f>
        <v>0.473867172595787</v>
      </c>
      <c r="O16" s="9" t="n">
        <f aca="false">'Quarterly Data'!O9/'Quarterly Data'!O51</f>
        <v>0.468005906009984</v>
      </c>
      <c r="P16" s="9" t="n">
        <f aca="false">'Quarterly Data'!P9/'Quarterly Data'!P51</f>
        <v>0.484808758071194</v>
      </c>
      <c r="Q16" s="9" t="n">
        <f aca="false">'Quarterly Data'!Q9/'Quarterly Data'!Q51</f>
        <v>0.496413129363436</v>
      </c>
      <c r="R16" s="9" t="n">
        <f aca="false">'Quarterly Data'!R9/'Quarterly Data'!R51</f>
        <v>0.500336093288371</v>
      </c>
      <c r="S16" s="9" t="n">
        <f aca="false">'Quarterly Data'!S9/'Quarterly Data'!S51</f>
        <v>0.49066445430438</v>
      </c>
      <c r="T16" s="9" t="n">
        <f aca="false">'Quarterly Data'!T9/'Quarterly Data'!T51</f>
        <v>0.483007697678673</v>
      </c>
      <c r="U16" s="9" t="n">
        <f aca="false">'Quarterly Data'!U9/'Quarterly Data'!U51</f>
        <v>0.489400437832914</v>
      </c>
      <c r="V16" s="9" t="n">
        <f aca="false">'Quarterly Data'!V9/'Quarterly Data'!V51</f>
        <v>0.493454310393467</v>
      </c>
      <c r="W16" s="9" t="n">
        <f aca="false">'Quarterly Data'!W9/'Quarterly Data'!W51</f>
        <v>0.49513139029354</v>
      </c>
      <c r="X16" s="9" t="n">
        <f aca="false">'Quarterly Data'!X9/'Quarterly Data'!X51</f>
        <v>0.52550179751596</v>
      </c>
      <c r="Y16" s="9" t="n">
        <f aca="false">'Quarterly Data'!Y9/'Quarterly Data'!Y51</f>
        <v>0.537656592425095</v>
      </c>
      <c r="Z16" s="9" t="n">
        <f aca="false">'Quarterly Data'!Z9/'Quarterly Data'!Z51</f>
        <v>0.553109659372975</v>
      </c>
      <c r="AA16" s="9" t="n">
        <f aca="false">'Quarterly Data'!AA9/'Quarterly Data'!AA51</f>
        <v>0.542307102791126</v>
      </c>
      <c r="AB16" s="9" t="n">
        <f aca="false">'Quarterly Data'!AB9/'Quarterly Data'!AB51</f>
        <v>0.53928410616695</v>
      </c>
      <c r="AC16" s="9" t="n">
        <f aca="false">'Quarterly Data'!AC9/'Quarterly Data'!AC51</f>
        <v>0.53949967312871</v>
      </c>
      <c r="AD16" s="9" t="n">
        <f aca="false">'Quarterly Data'!AD9/'Quarterly Data'!AD51</f>
        <v>0.537988781950859</v>
      </c>
      <c r="AE16" s="9" t="n">
        <f aca="false">'Quarterly Data'!AE9/'Quarterly Data'!AE51</f>
        <v>0.535312485927362</v>
      </c>
      <c r="AF16" s="9" t="n">
        <f aca="false">'Quarterly Data'!AF9/'Quarterly Data'!AF51</f>
        <v>0.539901641266178</v>
      </c>
      <c r="AG16" s="9" t="n">
        <f aca="false">'Quarterly Data'!AG9/'Quarterly Data'!AG51</f>
        <v>0.555156997943923</v>
      </c>
      <c r="AH16" s="9" t="n">
        <f aca="false">'Quarterly Data'!AH9/'Quarterly Data'!AH51</f>
        <v>0.555940631295493</v>
      </c>
      <c r="AI16" s="9" t="n">
        <f aca="false">'Quarterly Data'!AI9/'Quarterly Data'!AI51</f>
        <v>0.547197171728645</v>
      </c>
      <c r="AJ16" s="9" t="n">
        <f aca="false">'Quarterly Data'!AJ9/'Quarterly Data'!AJ51</f>
        <v>0.570376635767316</v>
      </c>
      <c r="AK16" s="9" t="n">
        <f aca="false">'Quarterly Data'!AK9/'Quarterly Data'!AK51</f>
        <v>0.607377802562943</v>
      </c>
      <c r="AL16" s="9" t="n">
        <f aca="false">'Quarterly Data'!AL9/'Quarterly Data'!AL51</f>
        <v>0.601454267113314</v>
      </c>
      <c r="AM16" s="9" t="n">
        <f aca="false">'Quarterly Data'!AM9/'Quarterly Data'!AM51</f>
        <v>0.596957173691427</v>
      </c>
      <c r="AN16" s="9" t="n">
        <f aca="false">'Quarterly Data'!AN9/'Quarterly Data'!AN51</f>
        <v>0.612517074117123</v>
      </c>
      <c r="AO16" s="9" t="n">
        <f aca="false">'Quarterly Data'!AO9/'Quarterly Data'!AO51</f>
        <v>0.625845509039358</v>
      </c>
      <c r="AP16" s="9" t="n">
        <f aca="false">'Quarterly Data'!AP9/'Quarterly Data'!AP51</f>
        <v>0.617421847540954</v>
      </c>
      <c r="AQ16" s="9" t="n">
        <f aca="false">'Quarterly Data'!AQ9/'Quarterly Data'!AQ51</f>
        <v>0.614538675444713</v>
      </c>
    </row>
    <row r="17" customFormat="false" ht="15" hidden="false" customHeight="true" outlineLevel="0" collapsed="false">
      <c r="A17" s="3" t="s">
        <v>141</v>
      </c>
      <c r="B17" s="9" t="n">
        <f aca="false">'Quarterly Data'!B10/'Quarterly Data'!B51</f>
        <v>0.342443611683044</v>
      </c>
      <c r="C17" s="9" t="n">
        <f aca="false">'Quarterly Data'!C10/'Quarterly Data'!C51</f>
        <v>0.176776271409323</v>
      </c>
      <c r="D17" s="9" t="n">
        <f aca="false">'Quarterly Data'!D10/'Quarterly Data'!D51</f>
        <v>0.178078831475969</v>
      </c>
      <c r="E17" s="9" t="n">
        <f aca="false">'Quarterly Data'!E10/'Quarterly Data'!E51</f>
        <v>0.193499400699612</v>
      </c>
      <c r="F17" s="9" t="n">
        <f aca="false">'Quarterly Data'!F10/'Quarterly Data'!F51</f>
        <v>0.2058977298435</v>
      </c>
      <c r="G17" s="9" t="n">
        <f aca="false">'Quarterly Data'!G10/'Quarterly Data'!G51</f>
        <v>0.186587570589139</v>
      </c>
      <c r="H17" s="9" t="n">
        <f aca="false">'Quarterly Data'!H10/'Quarterly Data'!H51</f>
        <v>0.183233615977607</v>
      </c>
      <c r="I17" s="9" t="n">
        <f aca="false">'Quarterly Data'!I10/'Quarterly Data'!I51</f>
        <v>0.194888101989344</v>
      </c>
      <c r="J17" s="9" t="n">
        <f aca="false">'Quarterly Data'!J10/'Quarterly Data'!J51</f>
        <v>0.227468583689342</v>
      </c>
      <c r="K17" s="9" t="n">
        <f aca="false">'Quarterly Data'!K10/'Quarterly Data'!K51</f>
        <v>0.198600956447991</v>
      </c>
      <c r="L17" s="9" t="n">
        <f aca="false">'Quarterly Data'!L10/'Quarterly Data'!L51</f>
        <v>0.218888019589071</v>
      </c>
      <c r="M17" s="9" t="n">
        <f aca="false">'Quarterly Data'!M10/'Quarterly Data'!M51</f>
        <v>0.193692612354581</v>
      </c>
      <c r="N17" s="9" t="n">
        <f aca="false">'Quarterly Data'!N10/'Quarterly Data'!N51</f>
        <v>0.18755085985967</v>
      </c>
      <c r="O17" s="9" t="n">
        <f aca="false">'Quarterly Data'!O10/'Quarterly Data'!O51</f>
        <v>0.209466857401486</v>
      </c>
      <c r="P17" s="9" t="n">
        <f aca="false">'Quarterly Data'!P10/'Quarterly Data'!P51</f>
        <v>0.18046197374382</v>
      </c>
      <c r="Q17" s="9" t="n">
        <f aca="false">'Quarterly Data'!Q10/'Quarterly Data'!Q51</f>
        <v>0.202417843090216</v>
      </c>
      <c r="R17" s="9" t="n">
        <f aca="false">'Quarterly Data'!R10/'Quarterly Data'!R51</f>
        <v>0.183998648618178</v>
      </c>
      <c r="S17" s="9" t="n">
        <f aca="false">'Quarterly Data'!S10/'Quarterly Data'!S51</f>
        <v>0.176374760152136</v>
      </c>
      <c r="T17" s="9" t="n">
        <f aca="false">'Quarterly Data'!T10/'Quarterly Data'!T51</f>
        <v>0.175014538010282</v>
      </c>
      <c r="U17" s="9" t="n">
        <f aca="false">'Quarterly Data'!U10/'Quarterly Data'!U51</f>
        <v>0.220430777314463</v>
      </c>
      <c r="V17" s="9" t="n">
        <f aca="false">'Quarterly Data'!V10/'Quarterly Data'!V51</f>
        <v>0.157278510721012</v>
      </c>
      <c r="W17" s="9" t="n">
        <f aca="false">'Quarterly Data'!W10/'Quarterly Data'!W51</f>
        <v>0.160911113292063</v>
      </c>
      <c r="X17" s="9" t="n">
        <f aca="false">'Quarterly Data'!X10/'Quarterly Data'!X51</f>
        <v>0.16218344624256</v>
      </c>
      <c r="Y17" s="9" t="n">
        <f aca="false">'Quarterly Data'!Y10/'Quarterly Data'!Y51</f>
        <v>0.164160711168517</v>
      </c>
      <c r="Z17" s="9" t="n">
        <f aca="false">'Quarterly Data'!Z10/'Quarterly Data'!Z51</f>
        <v>0.168329701638487</v>
      </c>
      <c r="AA17" s="9" t="n">
        <f aca="false">'Quarterly Data'!AA10/'Quarterly Data'!AA51</f>
        <v>0.170225583826563</v>
      </c>
      <c r="AB17" s="9" t="n">
        <f aca="false">'Quarterly Data'!AB10/'Quarterly Data'!AB51</f>
        <v>0.169072328407856</v>
      </c>
      <c r="AC17" s="9" t="n">
        <f aca="false">'Quarterly Data'!AC10/'Quarterly Data'!AC51</f>
        <v>0.160755297568406</v>
      </c>
      <c r="AD17" s="9" t="n">
        <f aca="false">'Quarterly Data'!AD10/'Quarterly Data'!AD51</f>
        <v>0.160154678234289</v>
      </c>
      <c r="AE17" s="9" t="n">
        <f aca="false">'Quarterly Data'!AE10/'Quarterly Data'!AE51</f>
        <v>0.151232080091429</v>
      </c>
      <c r="AF17" s="9" t="n">
        <f aca="false">'Quarterly Data'!AF10/'Quarterly Data'!AF51</f>
        <v>0.152227563096</v>
      </c>
      <c r="AG17" s="9" t="n">
        <f aca="false">'Quarterly Data'!AG10/'Quarterly Data'!AG51</f>
        <v>0.152357844766508</v>
      </c>
      <c r="AH17" s="9" t="n">
        <f aca="false">'Quarterly Data'!AH10/'Quarterly Data'!AH51</f>
        <v>0.157270507290523</v>
      </c>
      <c r="AI17" s="9" t="n">
        <f aca="false">'Quarterly Data'!AI10/'Quarterly Data'!AI51</f>
        <v>0.158358484200529</v>
      </c>
      <c r="AJ17" s="9" t="n">
        <f aca="false">'Quarterly Data'!AJ10/'Quarterly Data'!AJ51</f>
        <v>0.165306192354196</v>
      </c>
      <c r="AK17" s="9" t="n">
        <f aca="false">'Quarterly Data'!AK10/'Quarterly Data'!AK51</f>
        <v>0.178531637756072</v>
      </c>
      <c r="AL17" s="9" t="n">
        <f aca="false">'Quarterly Data'!AL10/'Quarterly Data'!AL51</f>
        <v>0.169958850848806</v>
      </c>
      <c r="AM17" s="9" t="n">
        <f aca="false">'Quarterly Data'!AM10/'Quarterly Data'!AM51</f>
        <v>0.179636972274852</v>
      </c>
      <c r="AN17" s="9" t="n">
        <f aca="false">'Quarterly Data'!AN10/'Quarterly Data'!AN51</f>
        <v>0.186488684954472</v>
      </c>
      <c r="AO17" s="9" t="n">
        <f aca="false">'Quarterly Data'!AO10/'Quarterly Data'!AO51</f>
        <v>0.19193342642959</v>
      </c>
      <c r="AP17" s="9" t="n">
        <f aca="false">'Quarterly Data'!AP10/'Quarterly Data'!AP51</f>
        <v>0.193993276458748</v>
      </c>
      <c r="AQ17" s="9" t="n">
        <f aca="false">'Quarterly Data'!AQ10/'Quarterly Data'!AQ51</f>
        <v>0.198298123519908</v>
      </c>
    </row>
    <row r="18" customFormat="false" ht="15" hidden="false" customHeight="true" outlineLevel="0" collapsed="false">
      <c r="A18" s="3" t="s">
        <v>142</v>
      </c>
      <c r="B18" s="9" t="n">
        <f aca="false">'Quarterly Data'!B21/'Quarterly Data'!B51</f>
        <v>-4.98031055053821</v>
      </c>
      <c r="C18" s="9" t="n">
        <f aca="false">'Quarterly Data'!C21/'Quarterly Data'!C51</f>
        <v>-0.218682266944153</v>
      </c>
      <c r="D18" s="9" t="n">
        <f aca="false">'Quarterly Data'!D21/'Quarterly Data'!D51</f>
        <v>-0.404531631160457</v>
      </c>
      <c r="E18" s="9" t="n">
        <f aca="false">'Quarterly Data'!E21/'Quarterly Data'!E51</f>
        <v>-0.351803324382942</v>
      </c>
      <c r="F18" s="9" t="n">
        <f aca="false">'Quarterly Data'!F21/'Quarterly Data'!F51</f>
        <v>-0.191665041602405</v>
      </c>
      <c r="G18" s="9" t="n">
        <f aca="false">'Quarterly Data'!G21/'Quarterly Data'!G51</f>
        <v>-0.139428389265657</v>
      </c>
      <c r="H18" s="9" t="n">
        <f aca="false">'Quarterly Data'!H21/'Quarterly Data'!H51</f>
        <v>-0.129427022396102</v>
      </c>
      <c r="I18" s="9" t="n">
        <f aca="false">'Quarterly Data'!I21/'Quarterly Data'!I51</f>
        <v>-0.125374073255517</v>
      </c>
      <c r="J18" s="9" t="n">
        <f aca="false">'Quarterly Data'!J21/'Quarterly Data'!J51</f>
        <v>-0.188198466500178</v>
      </c>
      <c r="K18" s="9" t="n">
        <f aca="false">'Quarterly Data'!K21/'Quarterly Data'!K51</f>
        <v>-0.136350606594231</v>
      </c>
      <c r="L18" s="9" t="n">
        <f aca="false">'Quarterly Data'!L21/'Quarterly Data'!L51</f>
        <v>-0.193527743380037</v>
      </c>
      <c r="M18" s="9" t="n">
        <f aca="false">'Quarterly Data'!M21/'Quarterly Data'!M51</f>
        <v>-0.301609884094531</v>
      </c>
      <c r="N18" s="9" t="n">
        <f aca="false">'Quarterly Data'!N21/'Quarterly Data'!N51</f>
        <v>-0.0135042415132875</v>
      </c>
      <c r="O18" s="9" t="n">
        <f aca="false">'Quarterly Data'!O21/'Quarterly Data'!O51</f>
        <v>-0.287223659811905</v>
      </c>
      <c r="P18" s="9" t="n">
        <f aca="false">'Quarterly Data'!P21/'Quarterly Data'!P51</f>
        <v>-0.320782701670915</v>
      </c>
      <c r="Q18" s="9" t="n">
        <f aca="false">'Quarterly Data'!Q21/'Quarterly Data'!Q51</f>
        <v>-0.22822259656691</v>
      </c>
      <c r="R18" s="9" t="n">
        <f aca="false">'Quarterly Data'!R21/'Quarterly Data'!R51</f>
        <v>-0.286626171715226</v>
      </c>
      <c r="S18" s="9" t="n">
        <f aca="false">'Quarterly Data'!S21/'Quarterly Data'!S51</f>
        <v>-0.232322510592186</v>
      </c>
      <c r="T18" s="9" t="n">
        <f aca="false">'Quarterly Data'!T21/'Quarterly Data'!T51</f>
        <v>-0.0415785433816858</v>
      </c>
      <c r="U18" s="9" t="n">
        <f aca="false">'Quarterly Data'!U21/'Quarterly Data'!U51</f>
        <v>-0.5825929279362</v>
      </c>
      <c r="V18" s="9" t="n">
        <f aca="false">'Quarterly Data'!V21/'Quarterly Data'!V51</f>
        <v>-0.0638803931810391</v>
      </c>
      <c r="W18" s="9" t="n">
        <f aca="false">'Quarterly Data'!W21/'Quarterly Data'!W51</f>
        <v>-0.779594912488591</v>
      </c>
      <c r="X18" s="9" t="n">
        <f aca="false">'Quarterly Data'!X21/'Quarterly Data'!X51</f>
        <v>-0.447663092697045</v>
      </c>
      <c r="Y18" s="9" t="n">
        <f aca="false">'Quarterly Data'!Y21/'Quarterly Data'!Y51</f>
        <v>-0.867337300740745</v>
      </c>
      <c r="Z18" s="9" t="n">
        <f aca="false">'Quarterly Data'!Z21/'Quarterly Data'!Z51</f>
        <v>-0.187626861315648</v>
      </c>
      <c r="AA18" s="9" t="n">
        <f aca="false">'Quarterly Data'!AA21/'Quarterly Data'!AA51</f>
        <v>-0.139650090247897</v>
      </c>
      <c r="AB18" s="9" t="n">
        <f aca="false">'Quarterly Data'!AB21/'Quarterly Data'!AB51</f>
        <v>-0.699437722507142</v>
      </c>
      <c r="AC18" s="9" t="n">
        <f aca="false">'Quarterly Data'!AC21/'Quarterly Data'!AC51</f>
        <v>-0.0999236068494848</v>
      </c>
      <c r="AD18" s="9" t="n">
        <f aca="false">'Quarterly Data'!AD21/'Quarterly Data'!AD51</f>
        <v>-0.109441567168096</v>
      </c>
      <c r="AE18" s="9" t="n">
        <f aca="false">'Quarterly Data'!AE21/'Quarterly Data'!AE51</f>
        <v>-0.240423125379931</v>
      </c>
      <c r="AF18" s="9" t="n">
        <f aca="false">'Quarterly Data'!AF21/'Quarterly Data'!AF51</f>
        <v>-0.0348479916252356</v>
      </c>
      <c r="AG18" s="9" t="n">
        <f aca="false">'Quarterly Data'!AG21/'Quarterly Data'!AG51</f>
        <v>-0.282073234953596</v>
      </c>
      <c r="AH18" s="9" t="n">
        <f aca="false">'Quarterly Data'!AH21/'Quarterly Data'!AH51</f>
        <v>-0.213204255218217</v>
      </c>
      <c r="AI18" s="9" t="n">
        <f aca="false">'Quarterly Data'!AI21/'Quarterly Data'!AI51</f>
        <v>-0.132526148629716</v>
      </c>
      <c r="AJ18" s="9" t="n">
        <f aca="false">'Quarterly Data'!AJ21/'Quarterly Data'!AJ51</f>
        <v>-0.258040078073389</v>
      </c>
      <c r="AK18" s="9" t="n">
        <f aca="false">'Quarterly Data'!AK21/'Quarterly Data'!AK51</f>
        <v>-0.533477842237016</v>
      </c>
      <c r="AL18" s="9" t="n">
        <f aca="false">'Quarterly Data'!AL21/'Quarterly Data'!AL51</f>
        <v>-0.259055395809211</v>
      </c>
      <c r="AM18" s="9" t="n">
        <f aca="false">'Quarterly Data'!AM21/'Quarterly Data'!AM51</f>
        <v>-0.207232816561287</v>
      </c>
      <c r="AN18" s="9" t="n">
        <f aca="false">'Quarterly Data'!AN21/'Quarterly Data'!AN51</f>
        <v>-0.489951274558257</v>
      </c>
      <c r="AO18" s="9" t="n">
        <f aca="false">'Quarterly Data'!AO21/'Quarterly Data'!AO51</f>
        <v>-0.331436637221798</v>
      </c>
      <c r="AP18" s="9" t="n">
        <f aca="false">'Quarterly Data'!AP21/'Quarterly Data'!AP51</f>
        <v>-0.172817736897746</v>
      </c>
      <c r="AQ18" s="9" t="n">
        <f aca="false">'Quarterly Data'!AQ21/'Quarterly Data'!AQ51</f>
        <v>0.0259082266802034</v>
      </c>
    </row>
    <row r="19" customFormat="false" ht="15" hidden="false" customHeight="true" outlineLevel="0" collapsed="false">
      <c r="A19" s="3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customFormat="false" ht="15" hidden="false" customHeight="true" outlineLevel="0" collapsed="false">
      <c r="A20" s="3" t="s">
        <v>35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customFormat="false" ht="15" hidden="false" customHeight="true" outlineLevel="0" collapsed="false">
      <c r="A21" s="3" t="s">
        <v>35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customFormat="false" ht="15" hidden="false" customHeight="true" outlineLevel="0" collapsed="false">
      <c r="A22" s="3" t="s">
        <v>35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customFormat="false" ht="15" hidden="false" customHeight="true" outlineLevel="0" collapsed="false">
      <c r="A23" s="3" t="s">
        <v>35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customFormat="false" ht="15" hidden="false" customHeight="true" outlineLevel="0" collapsed="false">
      <c r="A24" s="3" t="s">
        <v>35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customFormat="false" ht="15" hidden="false" customHeight="true" outlineLevel="0" collapsed="false">
      <c r="A25" s="3" t="s">
        <v>35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customFormat="false" ht="15" hidden="false" customHeight="true" outlineLevel="0" collapsed="false">
      <c r="A26" s="3" t="s">
        <v>143</v>
      </c>
      <c r="B26" s="9" t="n">
        <f aca="false">'Quarterly Data'!B22/'Quarterly Data'!B51</f>
        <v>1.02561010472843</v>
      </c>
      <c r="C26" s="9" t="n">
        <f aca="false">'Quarterly Data'!C22/'Quarterly Data'!C51</f>
        <v>1.00400091049993</v>
      </c>
      <c r="D26" s="9" t="n">
        <f aca="false">'Quarterly Data'!D22/'Quarterly Data'!D51</f>
        <v>1.00467415073061</v>
      </c>
      <c r="E26" s="9" t="n">
        <f aca="false">'Quarterly Data'!E22/'Quarterly Data'!E51</f>
        <v>1.0366894469623</v>
      </c>
      <c r="F26" s="9" t="n">
        <f aca="false">'Quarterly Data'!F22/'Quarterly Data'!F51</f>
        <v>1.02056647079867</v>
      </c>
      <c r="G26" s="9" t="n">
        <f aca="false">'Quarterly Data'!G22/'Quarterly Data'!G51</f>
        <v>1.03118538842343</v>
      </c>
      <c r="H26" s="9" t="n">
        <f aca="false">'Quarterly Data'!H22/'Quarterly Data'!H51</f>
        <v>1.05784620974759</v>
      </c>
      <c r="I26" s="9" t="n">
        <f aca="false">'Quarterly Data'!I22/'Quarterly Data'!I51</f>
        <v>1.09253453830192</v>
      </c>
      <c r="J26" s="9" t="n">
        <f aca="false">'Quarterly Data'!J22/'Quarterly Data'!J51</f>
        <v>1.06540449617848</v>
      </c>
      <c r="K26" s="9" t="n">
        <f aca="false">'Quarterly Data'!K22/'Quarterly Data'!K51</f>
        <v>1.0915222412822</v>
      </c>
      <c r="L26" s="9" t="n">
        <f aca="false">'Quarterly Data'!L22/'Quarterly Data'!L51</f>
        <v>1.10957602688842</v>
      </c>
      <c r="M26" s="9" t="n">
        <f aca="false">'Quarterly Data'!M22/'Quarterly Data'!M51</f>
        <v>1.11029489284954</v>
      </c>
      <c r="N26" s="9" t="n">
        <f aca="false">'Quarterly Data'!N22/'Quarterly Data'!N51</f>
        <v>1.10703471475769</v>
      </c>
      <c r="O26" s="9" t="n">
        <f aca="false">'Quarterly Data'!O22/'Quarterly Data'!O51</f>
        <v>1.12509495509475</v>
      </c>
      <c r="P26" s="9" t="n">
        <f aca="false">'Quarterly Data'!P22/'Quarterly Data'!P51</f>
        <v>1.14689622864313</v>
      </c>
      <c r="Q26" s="9" t="n">
        <f aca="false">'Quarterly Data'!Q22/'Quarterly Data'!Q51</f>
        <v>1.15938760130676</v>
      </c>
      <c r="R26" s="9" t="n">
        <f aca="false">'Quarterly Data'!R22/'Quarterly Data'!R51</f>
        <v>1.14503828640098</v>
      </c>
      <c r="S26" s="9" t="n">
        <f aca="false">'Quarterly Data'!S22/'Quarterly Data'!S51</f>
        <v>1.09810120787175</v>
      </c>
      <c r="T26" s="9" t="n">
        <f aca="false">'Quarterly Data'!T22/'Quarterly Data'!T51</f>
        <v>1.01723474427425</v>
      </c>
      <c r="U26" s="9" t="n">
        <f aca="false">'Quarterly Data'!U22/'Quarterly Data'!U51</f>
        <v>1.0017064744243</v>
      </c>
      <c r="V26" s="9" t="n">
        <f aca="false">'Quarterly Data'!V22/'Quarterly Data'!V51</f>
        <v>0.954997393436494</v>
      </c>
      <c r="W26" s="9" t="n">
        <f aca="false">'Quarterly Data'!W22/'Quarterly Data'!W51</f>
        <v>0.979381704401632</v>
      </c>
      <c r="X26" s="9" t="n">
        <f aca="false">'Quarterly Data'!X22/'Quarterly Data'!X51</f>
        <v>1.01780174656329</v>
      </c>
      <c r="Y26" s="9" t="n">
        <f aca="false">'Quarterly Data'!Y22/'Quarterly Data'!Y51</f>
        <v>1.08414341433015</v>
      </c>
      <c r="Z26" s="9" t="n">
        <f aca="false">'Quarterly Data'!Z22/'Quarterly Data'!Z51</f>
        <v>1.0839064574237</v>
      </c>
      <c r="AA26" s="9" t="n">
        <f aca="false">'Quarterly Data'!AA22/'Quarterly Data'!AA51</f>
        <v>1.1703563233118</v>
      </c>
      <c r="AB26" s="9" t="n">
        <f aca="false">'Quarterly Data'!AB22/'Quarterly Data'!AB51</f>
        <v>1.17887712972316</v>
      </c>
      <c r="AC26" s="9" t="n">
        <f aca="false">'Quarterly Data'!AC22/'Quarterly Data'!AC51</f>
        <v>1.23042772375368</v>
      </c>
      <c r="AD26" s="9" t="n">
        <f aca="false">'Quarterly Data'!AD22/'Quarterly Data'!AD51</f>
        <v>1.18436636551533</v>
      </c>
      <c r="AE26" s="9" t="n">
        <f aca="false">'Quarterly Data'!AE22/'Quarterly Data'!AE51</f>
        <v>1.21866472432761</v>
      </c>
      <c r="AF26" s="9" t="n">
        <f aca="false">'Quarterly Data'!AF22/'Quarterly Data'!AF51</f>
        <v>1.22319139218823</v>
      </c>
      <c r="AG26" s="9" t="n">
        <f aca="false">'Quarterly Data'!AG22/'Quarterly Data'!AG51</f>
        <v>1.25652996539995</v>
      </c>
      <c r="AH26" s="9" t="n">
        <f aca="false">'Quarterly Data'!AH22/'Quarterly Data'!AH51</f>
        <v>1.24297471492134</v>
      </c>
      <c r="AI26" s="9" t="n">
        <f aca="false">'Quarterly Data'!AI22/'Quarterly Data'!AI51</f>
        <v>1.26678414243108</v>
      </c>
      <c r="AJ26" s="9" t="n">
        <f aca="false">'Quarterly Data'!AJ22/'Quarterly Data'!AJ51</f>
        <v>1.27254427623023</v>
      </c>
      <c r="AK26" s="9" t="n">
        <f aca="false">'Quarterly Data'!AK22/'Quarterly Data'!AK51</f>
        <v>1.30140863927134</v>
      </c>
      <c r="AL26" s="9" t="n">
        <f aca="false">'Quarterly Data'!AL22/'Quarterly Data'!AL51</f>
        <v>1.28705287754139</v>
      </c>
      <c r="AM26" s="9" t="n">
        <f aca="false">'Quarterly Data'!AM22/'Quarterly Data'!AM51</f>
        <v>1.30587405250687</v>
      </c>
      <c r="AN26" s="9" t="n">
        <f aca="false">'Quarterly Data'!AN22/'Quarterly Data'!AN51</f>
        <v>1.30039718177476</v>
      </c>
      <c r="AO26" s="9" t="n">
        <f aca="false">'Quarterly Data'!AO22/'Quarterly Data'!AO51</f>
        <v>1.32925717680491</v>
      </c>
      <c r="AP26" s="9" t="n">
        <f aca="false">'Quarterly Data'!AP22/'Quarterly Data'!AP51</f>
        <v>1.32407438435501</v>
      </c>
      <c r="AQ26" s="9" t="n">
        <f aca="false">'Quarterly Data'!AQ22/'Quarterly Data'!AQ51</f>
        <v>1.34519451271499</v>
      </c>
    </row>
    <row r="27" customFormat="false" ht="15" hidden="false" customHeight="true" outlineLevel="0" collapsed="false">
      <c r="A27" s="3" t="s">
        <v>144</v>
      </c>
      <c r="B27" s="13" t="n">
        <f aca="false">B26*4/B10</f>
        <v>0.0449019881964849</v>
      </c>
      <c r="C27" s="13" t="n">
        <f aca="false">C26*4/C10</f>
        <v>0.0462335863598761</v>
      </c>
      <c r="D27" s="13" t="n">
        <f aca="false">D26*4/D10</f>
        <v>0.0477856192857926</v>
      </c>
      <c r="E27" s="13" t="n">
        <f aca="false">E26*4/E10</f>
        <v>0.0488405570885817</v>
      </c>
      <c r="F27" s="13" t="n">
        <f aca="false">F26*4/F10</f>
        <v>0.0481149602612831</v>
      </c>
      <c r="G27" s="13" t="n">
        <f aca="false">G26*4/G10</f>
        <v>0.0467748711556297</v>
      </c>
      <c r="H27" s="13" t="n">
        <f aca="false">H26*4/H10</f>
        <v>0.0492213662539424</v>
      </c>
      <c r="I27" s="13" t="n">
        <f aca="false">I26*4/I10</f>
        <v>0.0513571770521932</v>
      </c>
      <c r="J27" s="13" t="n">
        <f aca="false">J26*4/J10</f>
        <v>0.0523179504926116</v>
      </c>
      <c r="K27" s="13" t="n">
        <f aca="false">K26*4/K10</f>
        <v>0.0520199846262253</v>
      </c>
      <c r="L27" s="13" t="n">
        <f aca="false">L26*4/L10</f>
        <v>0.0510804026181814</v>
      </c>
      <c r="M27" s="13" t="n">
        <f aca="false">M26*4/M10</f>
        <v>0.0523765671155137</v>
      </c>
      <c r="N27" s="13" t="n">
        <f aca="false">N26*4/N10</f>
        <v>0.0469569312542525</v>
      </c>
      <c r="O27" s="13" t="n">
        <f aca="false">O26*4/O10</f>
        <v>0.0470533529659068</v>
      </c>
      <c r="P27" s="13" t="n">
        <f aca="false">P26*4/P10</f>
        <v>0.044629445057733</v>
      </c>
      <c r="Q27" s="13" t="n">
        <f aca="false">Q26*4/Q10</f>
        <v>0.0468402478703063</v>
      </c>
      <c r="R27" s="13" t="n">
        <f aca="false">R26*4/R10</f>
        <v>0.0582171829408128</v>
      </c>
      <c r="S27" s="13" t="n">
        <f aca="false">S26*4/S10</f>
        <v>0.0565111592984727</v>
      </c>
      <c r="T27" s="13" t="n">
        <f aca="false">T26*4/T10</f>
        <v>0.0557363785302337</v>
      </c>
      <c r="U27" s="13" t="n">
        <f aca="false">U26*4/U10</f>
        <v>0.0510286211097996</v>
      </c>
      <c r="V27" s="13" t="n">
        <f aca="false">V26*4/V10</f>
        <v>0.0429543845866832</v>
      </c>
      <c r="W27" s="13" t="n">
        <f aca="false">W26*4/W10</f>
        <v>0.04071800970976</v>
      </c>
      <c r="X27" s="13" t="n">
        <f aca="false">X26*4/X10</f>
        <v>0.040447510612405</v>
      </c>
      <c r="Y27" s="13" t="n">
        <f aca="false">Y26*4/Y10</f>
        <v>0.0388445335407926</v>
      </c>
      <c r="Z27" s="13" t="n">
        <f aca="false">Z26*4/Z10</f>
        <v>0.0393393962503058</v>
      </c>
      <c r="AA27" s="13" t="n">
        <f aca="false">AA26*4/AA10</f>
        <v>0.0512106236747746</v>
      </c>
      <c r="AB27" s="13" t="n">
        <f aca="false">AB26*4/AB10</f>
        <v>0.0544935114284973</v>
      </c>
      <c r="AC27" s="13" t="n">
        <f aca="false">AC26*4/AC10</f>
        <v>0.0626159572187047</v>
      </c>
      <c r="AD27" s="13" t="n">
        <f aca="false">AD26*4/AD10</f>
        <v>0.0593755578397366</v>
      </c>
      <c r="AE27" s="13" t="n">
        <f aca="false">AE26*4/AE10</f>
        <v>0.0562920002730924</v>
      </c>
      <c r="AF27" s="13" t="n">
        <f aca="false">AF26*4/AF10</f>
        <v>0.0613666150648395</v>
      </c>
      <c r="AG27" s="13" t="n">
        <f aca="false">AG26*4/AG10</f>
        <v>0.0600606898334958</v>
      </c>
      <c r="AH27" s="13" t="n">
        <f aca="false">AH26*4/AH10</f>
        <v>0.0591226674271633</v>
      </c>
      <c r="AI27" s="13" t="n">
        <f aca="false">AI26*4/AI10</f>
        <v>0.0554033656666109</v>
      </c>
      <c r="AJ27" s="13" t="n">
        <f aca="false">AJ26*4/AJ10</f>
        <v>0.051498882296254</v>
      </c>
      <c r="AK27" s="13" t="n">
        <f aca="false">AK26*4/AK10</f>
        <v>0.0543063175623808</v>
      </c>
      <c r="AL27" s="13" t="n">
        <f aca="false">AL26*4/AL10</f>
        <v>0.0543534951028952</v>
      </c>
      <c r="AM27" s="13" t="n">
        <f aca="false">AM26*4/AM10</f>
        <v>0.0569463175332164</v>
      </c>
      <c r="AN27" s="13" t="n">
        <f aca="false">AN26*4/AN10</f>
        <v>0.0586076859433869</v>
      </c>
      <c r="AO27" s="13" t="n">
        <f aca="false">AO26*4/AO10</f>
        <v>0.0615322543367605</v>
      </c>
      <c r="AP27" s="13" t="n">
        <f aca="false">AP26*4/AP10</f>
        <v>0.0648576394213032</v>
      </c>
      <c r="AQ27" s="13" t="n">
        <f aca="false">AQ26*4/AQ10</f>
        <v>0.0598958668261998</v>
      </c>
    </row>
    <row r="28" customFormat="false" ht="15" hidden="false" customHeight="true" outlineLevel="0" collapsed="false">
      <c r="A28" s="14" t="s">
        <v>145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customFormat="false" ht="15" hidden="false" customHeight="true" outlineLevel="0" collapsed="false">
      <c r="A29" s="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customFormat="false" ht="15" hidden="false" customHeight="true" outlineLevel="0" collapsed="false">
      <c r="A30" s="12" t="s">
        <v>146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customFormat="false" ht="15" hidden="false" customHeight="true" outlineLevel="0" collapsed="false">
      <c r="A31" s="3" t="s">
        <v>147</v>
      </c>
      <c r="B31" s="9" t="n">
        <f aca="false">'Quarterly Data'!B6/'Quarterly Data'!B51</f>
        <v>4.99366383560658</v>
      </c>
      <c r="C31" s="9" t="n">
        <f aca="false">'Quarterly Data'!C6/'Quarterly Data'!C51</f>
        <v>0.542493133647166</v>
      </c>
      <c r="D31" s="9" t="n">
        <f aca="false">'Quarterly Data'!D6/'Quarterly Data'!D51</f>
        <v>0.735799696875827</v>
      </c>
      <c r="E31" s="9" t="n">
        <f aca="false">'Quarterly Data'!E6/'Quarterly Data'!E51</f>
        <v>0.677213304921342</v>
      </c>
      <c r="F31" s="9" t="n">
        <f aca="false">'Quarterly Data'!F6/'Quarterly Data'!F51</f>
        <v>0.307768182881195</v>
      </c>
      <c r="G31" s="9" t="n">
        <f aca="false">'Quarterly Data'!G6/'Quarterly Data'!G51</f>
        <v>0.214966086411904</v>
      </c>
      <c r="H31" s="9" t="n">
        <f aca="false">'Quarterly Data'!H6/'Quarterly Data'!H51</f>
        <v>0.309720060584838</v>
      </c>
      <c r="I31" s="9" t="n">
        <f aca="false">'Quarterly Data'!I6/'Quarterly Data'!I51</f>
        <v>0.308846804839569</v>
      </c>
      <c r="J31" s="9" t="n">
        <f aca="false">'Quarterly Data'!J6/'Quarterly Data'!J51</f>
        <v>0.458691980531136</v>
      </c>
      <c r="K31" s="9" t="n">
        <f aca="false">'Quarterly Data'!K6/'Quarterly Data'!K51</f>
        <v>0.477598813512974</v>
      </c>
      <c r="L31" s="9" t="n">
        <f aca="false">'Quarterly Data'!L6/'Quarterly Data'!L51</f>
        <v>0.52796581786737</v>
      </c>
      <c r="M31" s="9" t="n">
        <f aca="false">'Quarterly Data'!M6/'Quarterly Data'!M51</f>
        <v>0.651273932324734</v>
      </c>
      <c r="N31" s="9" t="n">
        <f aca="false">'Quarterly Data'!N6/'Quarterly Data'!N51</f>
        <v>0.354660350116931</v>
      </c>
      <c r="O31" s="9" t="n">
        <f aca="false">'Quarterly Data'!O6/'Quarterly Data'!O51</f>
        <v>0.613968711754426</v>
      </c>
      <c r="P31" s="9" t="n">
        <f aca="false">'Quarterly Data'!P6/'Quarterly Data'!P51</f>
        <v>0.702259584376474</v>
      </c>
      <c r="Q31" s="9" t="n">
        <f aca="false">'Quarterly Data'!Q6/'Quarterly Data'!Q51</f>
        <v>0.586887849243172</v>
      </c>
      <c r="R31" s="9" t="n">
        <f aca="false">'Quarterly Data'!R6/'Quarterly Data'!R51</f>
        <v>0.215308349347201</v>
      </c>
      <c r="S31" s="9" t="n">
        <f aca="false">'Quarterly Data'!S6/'Quarterly Data'!S51</f>
        <v>0.219292896592082</v>
      </c>
      <c r="T31" s="9" t="n">
        <f aca="false">'Quarterly Data'!T6/'Quarterly Data'!T51</f>
        <v>0.189762246797427</v>
      </c>
      <c r="U31" s="9" t="n">
        <f aca="false">'Quarterly Data'!U6/'Quarterly Data'!U51</f>
        <v>0.439740058150797</v>
      </c>
      <c r="V31" s="9" t="n">
        <f aca="false">'Quarterly Data'!V6/'Quarterly Data'!V51</f>
        <v>0.183115210307103</v>
      </c>
      <c r="W31" s="9" t="n">
        <f aca="false">'Quarterly Data'!W6/'Quarterly Data'!W51</f>
        <v>0.575875557715048</v>
      </c>
      <c r="X31" s="9" t="n">
        <f aca="false">'Quarterly Data'!X6/'Quarterly Data'!X51</f>
        <v>0.101345711138094</v>
      </c>
      <c r="Y31" s="9" t="n">
        <f aca="false">'Quarterly Data'!Y6/'Quarterly Data'!Y51</f>
        <v>0.429853673213405</v>
      </c>
      <c r="Z31" s="9" t="n">
        <f aca="false">'Quarterly Data'!Z6/'Quarterly Data'!Z51</f>
        <v>0.425371506852913</v>
      </c>
      <c r="AA31" s="9" t="n">
        <f aca="false">'Quarterly Data'!AA6/'Quarterly Data'!AA51</f>
        <v>0.464007948432411</v>
      </c>
      <c r="AB31" s="9" t="n">
        <f aca="false">'Quarterly Data'!AB6/'Quarterly Data'!AB51</f>
        <v>1.04707268868642</v>
      </c>
      <c r="AC31" s="9" t="n">
        <f aca="false">'Quarterly Data'!AC6/'Quarterly Data'!AC51</f>
        <v>0.511388359070182</v>
      </c>
      <c r="AD31" s="9" t="n">
        <f aca="false">'Quarterly Data'!AD6/'Quarterly Data'!AD51</f>
        <v>0.458157685080662</v>
      </c>
      <c r="AE31" s="9" t="n">
        <f aca="false">'Quarterly Data'!AE6/'Quarterly Data'!AE51</f>
        <v>0.642466083718165</v>
      </c>
      <c r="AF31" s="9" t="n">
        <f aca="false">'Quarterly Data'!AF6/'Quarterly Data'!AF51</f>
        <v>0.435968945667106</v>
      </c>
      <c r="AG31" s="9" t="n">
        <f aca="false">'Quarterly Data'!AG6/'Quarterly Data'!AG51</f>
        <v>0.70160646023429</v>
      </c>
      <c r="AH31" s="9" t="n">
        <f aca="false">'Quarterly Data'!AH6/'Quarterly Data'!AH51</f>
        <v>0.22017185558076</v>
      </c>
      <c r="AI31" s="9" t="n">
        <f aca="false">'Quarterly Data'!AI6/'Quarterly Data'!AI51</f>
        <v>0.322154420039232</v>
      </c>
      <c r="AJ31" s="9" t="n">
        <f aca="false">'Quarterly Data'!AJ6/'Quarterly Data'!AJ51</f>
        <v>0.47209574950431</v>
      </c>
      <c r="AK31" s="9" t="n">
        <f aca="false">'Quarterly Data'!AK6/'Quarterly Data'!AK51</f>
        <v>0.357182297448109</v>
      </c>
      <c r="AL31" s="9" t="n">
        <f aca="false">'Quarterly Data'!AL6/'Quarterly Data'!AL51</f>
        <v>0.624515965616151</v>
      </c>
      <c r="AM31" s="9" t="n">
        <f aca="false">'Quarterly Data'!AM6/'Quarterly Data'!AM51</f>
        <v>0.581859538816118</v>
      </c>
      <c r="AN31" s="9" t="n">
        <f aca="false">'Quarterly Data'!AN6/'Quarterly Data'!AN51</f>
        <v>0.846110022876094</v>
      </c>
      <c r="AO31" s="9" t="n">
        <f aca="false">'Quarterly Data'!AO6/'Quarterly Data'!AO51</f>
        <v>0.695845417824637</v>
      </c>
      <c r="AP31" s="9" t="n">
        <f aca="false">'Quarterly Data'!AP6/'Quarterly Data'!AP51</f>
        <v>0.533728170675056</v>
      </c>
      <c r="AQ31" s="9" t="n">
        <f aca="false">'Quarterly Data'!AQ6/'Quarterly Data'!AQ51</f>
        <v>0.345502849735999</v>
      </c>
    </row>
    <row r="32" customFormat="false" ht="15" hidden="false" customHeight="true" outlineLevel="0" collapsed="false">
      <c r="A32" s="10" t="s">
        <v>148</v>
      </c>
    </row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>
      <c r="A38" s="3" t="s">
        <v>149</v>
      </c>
      <c r="B38" s="9" t="n">
        <f aca="false">'Quarterly Data'!B26/'Quarterly Data'!B51</f>
        <v>0.604609539990137</v>
      </c>
      <c r="C38" s="9" t="n">
        <f aca="false">'Quarterly Data'!C26/'Quarterly Data'!C51</f>
        <v>0.807197967890531</v>
      </c>
      <c r="D38" s="9" t="n">
        <f aca="false">'Quarterly Data'!D26/'Quarterly Data'!D51</f>
        <v>0.762793871609908</v>
      </c>
      <c r="E38" s="9" t="n">
        <f aca="false">'Quarterly Data'!E26/'Quarterly Data'!E51</f>
        <v>0.77460338591795</v>
      </c>
      <c r="F38" s="9" t="n">
        <f aca="false">'Quarterly Data'!F26/'Quarterly Data'!F51</f>
        <v>0.7434478888327</v>
      </c>
      <c r="G38" s="9" t="n">
        <f aca="false">'Quarterly Data'!G26/'Quarterly Data'!G51</f>
        <v>0.723533757875359</v>
      </c>
      <c r="H38" s="9" t="n">
        <f aca="false">'Quarterly Data'!H26/'Quarterly Data'!H51</f>
        <v>0.821587294287108</v>
      </c>
      <c r="I38" s="9" t="n">
        <f aca="false">'Quarterly Data'!I26/'Quarterly Data'!I51</f>
        <v>0.798503924842506</v>
      </c>
      <c r="J38" s="9" t="n">
        <f aca="false">'Quarterly Data'!J26/'Quarterly Data'!J51</f>
        <v>0.744328303545117</v>
      </c>
      <c r="K38" s="9" t="n">
        <f aca="false">'Quarterly Data'!K26/'Quarterly Data'!K51</f>
        <v>0.798916095665913</v>
      </c>
      <c r="L38" s="9" t="n">
        <f aca="false">'Quarterly Data'!L26/'Quarterly Data'!L51</f>
        <v>0.798345597782568</v>
      </c>
      <c r="M38" s="9" t="n">
        <f aca="false">'Quarterly Data'!M26/'Quarterly Data'!M51</f>
        <v>0.806310250326565</v>
      </c>
      <c r="N38" s="9" t="n">
        <f aca="false">'Quarterly Data'!N26/'Quarterly Data'!N51</f>
        <v>0.816420539374785</v>
      </c>
      <c r="O38" s="9" t="n">
        <f aca="false">'Quarterly Data'!O26/'Quarterly Data'!O51</f>
        <v>0.803105974305899</v>
      </c>
      <c r="P38" s="9" t="n">
        <f aca="false">'Quarterly Data'!P26/'Quarterly Data'!P51</f>
        <v>0.861494671835154</v>
      </c>
      <c r="Q38" s="9" t="n">
        <f aca="false">'Quarterly Data'!Q26/'Quarterly Data'!Q51</f>
        <v>0.858051108147457</v>
      </c>
      <c r="R38" s="9" t="n">
        <f aca="false">'Quarterly Data'!R26/'Quarterly Data'!R51</f>
        <v>0.839479654202353</v>
      </c>
      <c r="S38" s="9" t="n">
        <f aca="false">'Quarterly Data'!S26/'Quarterly Data'!S51</f>
        <v>0.823372759458937</v>
      </c>
      <c r="T38" s="9" t="n">
        <f aca="false">'Quarterly Data'!T26/'Quarterly Data'!T51</f>
        <v>0.742119763504003</v>
      </c>
      <c r="U38" s="9" t="n">
        <f aca="false">'Quarterly Data'!U26/'Quarterly Data'!U51</f>
        <v>0.709768050403206</v>
      </c>
      <c r="V38" s="9" t="n">
        <f aca="false">'Quarterly Data'!V26/'Quarterly Data'!V51</f>
        <v>0.68035354721592</v>
      </c>
      <c r="W38" s="9" t="n">
        <f aca="false">'Quarterly Data'!W26/'Quarterly Data'!W51</f>
        <v>0.741354306130799</v>
      </c>
      <c r="X38" s="9" t="n">
        <f aca="false">'Quarterly Data'!X26/'Quarterly Data'!X51</f>
        <v>0.731158564940257</v>
      </c>
      <c r="Y38" s="9" t="n">
        <f aca="false">'Quarterly Data'!Y26/'Quarterly Data'!Y51</f>
        <v>0.784659372264</v>
      </c>
      <c r="Z38" s="9" t="n">
        <f aca="false">'Quarterly Data'!Z26/'Quarterly Data'!Z51</f>
        <v>0.78790522029384</v>
      </c>
      <c r="AA38" s="9" t="n">
        <f aca="false">'Quarterly Data'!AA26/'Quarterly Data'!AA51</f>
        <v>0.874851323477713</v>
      </c>
      <c r="AB38" s="9" t="n">
        <f aca="false">'Quarterly Data'!AB26/'Quarterly Data'!AB51</f>
        <v>0.889132409857485</v>
      </c>
      <c r="AC38" s="9" t="n">
        <f aca="false">'Quarterly Data'!AC26/'Quarterly Data'!AC51</f>
        <v>0.9424233882091</v>
      </c>
      <c r="AD38" s="9" t="n">
        <f aca="false">'Quarterly Data'!AD26/'Quarterly Data'!AD51</f>
        <v>0.880245038320122</v>
      </c>
      <c r="AE38" s="9" t="n">
        <f aca="false">'Quarterly Data'!AE26/'Quarterly Data'!AE51</f>
        <v>0.943002920509698</v>
      </c>
      <c r="AF38" s="9" t="n">
        <f aca="false">'Quarterly Data'!AF26/'Quarterly Data'!AF51</f>
        <v>0.925200354114495</v>
      </c>
      <c r="AG38" s="9" t="n">
        <f aca="false">'Quarterly Data'!AG26/'Quarterly Data'!AG51</f>
        <v>0.971288081167373</v>
      </c>
      <c r="AH38" s="9" t="n">
        <f aca="false">'Quarterly Data'!AH26/'Quarterly Data'!AH51</f>
        <v>0.921845643156545</v>
      </c>
      <c r="AI38" s="9" t="n">
        <f aca="false">'Quarterly Data'!AI26/'Quarterly Data'!AI51</f>
        <v>0.961721030947492</v>
      </c>
      <c r="AJ38" s="9" t="n">
        <f aca="false">'Quarterly Data'!AJ26/'Quarterly Data'!AJ51</f>
        <v>1.00874302281479</v>
      </c>
      <c r="AK38" s="9" t="n">
        <f aca="false">'Quarterly Data'!AK26/'Quarterly Data'!AK51</f>
        <v>0.955094057529443</v>
      </c>
      <c r="AL38" s="9" t="n">
        <f aca="false">'Quarterly Data'!AL26/'Quarterly Data'!AL51</f>
        <v>0.970279242081254</v>
      </c>
      <c r="AM38" s="9" t="n">
        <f aca="false">'Quarterly Data'!AM26/'Quarterly Data'!AM51</f>
        <v>0.990450571436302</v>
      </c>
      <c r="AN38" s="9" t="n">
        <f aca="false">'Quarterly Data'!AN26/'Quarterly Data'!AN51</f>
        <v>1.06353092867849</v>
      </c>
      <c r="AO38" s="9" t="n">
        <f aca="false">'Quarterly Data'!AO26/'Quarterly Data'!AO51</f>
        <v>0.986123539926893</v>
      </c>
      <c r="AP38" s="9" t="n">
        <f aca="false">'Quarterly Data'!AP26/'Quarterly Data'!AP51</f>
        <v>0.930770500961083</v>
      </c>
      <c r="AQ38" s="9" t="n">
        <f aca="false">'Quarterly Data'!AQ26/'Quarterly Data'!AQ51</f>
        <v>0.987165101402844</v>
      </c>
    </row>
    <row r="39" customFormat="false" ht="15" hidden="false" customHeight="true" outlineLevel="0" collapsed="false">
      <c r="A39" s="3" t="s">
        <v>150</v>
      </c>
      <c r="B39" s="13" t="n">
        <f aca="false">B38*4/B8</f>
        <v>0.033800117601142</v>
      </c>
      <c r="C39" s="13" t="n">
        <f aca="false">C38*4/C8</f>
        <v>0.0483902458134505</v>
      </c>
      <c r="D39" s="13" t="n">
        <f aca="false">D38*4/D8</f>
        <v>0.0476743760903099</v>
      </c>
      <c r="E39" s="13" t="n">
        <f aca="false">E38*4/E8</f>
        <v>0.0484950589648697</v>
      </c>
      <c r="F39" s="13" t="n">
        <f aca="false">F38*4/F8</f>
        <v>0.0464750628236097</v>
      </c>
      <c r="G39" s="13" t="n">
        <f aca="false">G38*4/G8</f>
        <v>0.0429869206360302</v>
      </c>
      <c r="H39" s="13" t="n">
        <f aca="false">H38*4/H8</f>
        <v>0.0506373905233594</v>
      </c>
      <c r="I39" s="13" t="n">
        <f aca="false">I38*4/I8</f>
        <v>0.0500440766617244</v>
      </c>
      <c r="J39" s="13" t="n">
        <f aca="false">J38*4/J8</f>
        <v>0.049420339096427</v>
      </c>
      <c r="K39" s="13" t="n">
        <f aca="false">K38*4/K8</f>
        <v>0.0510397259919871</v>
      </c>
      <c r="L39" s="13" t="n">
        <f aca="false">L38*4/L8</f>
        <v>0.0487123074817583</v>
      </c>
      <c r="M39" s="13" t="n">
        <f aca="false">M38*4/M8</f>
        <v>0.0502728699034669</v>
      </c>
      <c r="N39" s="13" t="n">
        <f aca="false">N38*4/N8</f>
        <v>0.0443808148693608</v>
      </c>
      <c r="O39" s="13" t="n">
        <f aca="false">O38*4/O8</f>
        <v>0.0432230323305644</v>
      </c>
      <c r="P39" s="13" t="n">
        <f aca="false">P38*4/P8</f>
        <v>0.0422050519425996</v>
      </c>
      <c r="Q39" s="13" t="n">
        <f aca="false">Q38*4/Q8</f>
        <v>0.0440181986359422</v>
      </c>
      <c r="R39" s="13" t="n">
        <f aca="false">R38*4/R8</f>
        <v>0.0587455345322816</v>
      </c>
      <c r="S39" s="13" t="n">
        <f aca="false">S38*4/S8</f>
        <v>0.0577016618173431</v>
      </c>
      <c r="T39" s="13" t="n">
        <f aca="false">T38*4/T8</f>
        <v>0.0566440775628986</v>
      </c>
      <c r="U39" s="13" t="n">
        <f aca="false">U38*4/U8</f>
        <v>0.048651076253621</v>
      </c>
      <c r="V39" s="13" t="n">
        <f aca="false">V38*4/V8</f>
        <v>0.0395352527018244</v>
      </c>
      <c r="W39" s="13" t="n">
        <f aca="false">W38*4/W8</f>
        <v>0.0390929641588609</v>
      </c>
      <c r="X39" s="13" t="n">
        <f aca="false">X38*4/X8</f>
        <v>0.0364960748779337</v>
      </c>
      <c r="Y39" s="13" t="n">
        <f aca="false">Y38*4/Y8</f>
        <v>0.0346932235310311</v>
      </c>
      <c r="Z39" s="13" t="n">
        <f aca="false">Z38*4/Z8</f>
        <v>0.0352444089364838</v>
      </c>
      <c r="AA39" s="13" t="n">
        <f aca="false">AA38*4/AA8</f>
        <v>0.0493696579244679</v>
      </c>
      <c r="AB39" s="13" t="n">
        <f aca="false">AB38*4/AB8</f>
        <v>0.0534155887236333</v>
      </c>
      <c r="AC39" s="13" t="n">
        <f aca="false">AC38*4/AC8</f>
        <v>0.0645327693332851</v>
      </c>
      <c r="AD39" s="13" t="n">
        <f aca="false">AD38*4/AD8</f>
        <v>0.0585991188022025</v>
      </c>
      <c r="AE39" s="13" t="n">
        <f aca="false">AE38*4/AE8</f>
        <v>0.0564048870497768</v>
      </c>
      <c r="AF39" s="13" t="n">
        <f aca="false">AF38*4/AF8</f>
        <v>0.0615683110801894</v>
      </c>
      <c r="AG39" s="13" t="n">
        <f aca="false">AG38*4/AG8</f>
        <v>0.0605941906946704</v>
      </c>
      <c r="AH39" s="13" t="n">
        <f aca="false">AH38*4/AH8</f>
        <v>0.0569151355391959</v>
      </c>
      <c r="AI39" s="13" t="n">
        <f aca="false">AI38*4/AI8</f>
        <v>0.0536325660816537</v>
      </c>
      <c r="AJ39" s="13" t="n">
        <f aca="false">AJ38*4/AJ8</f>
        <v>0.0520111738981788</v>
      </c>
      <c r="AK39" s="13" t="n">
        <f aca="false">AK38*4/AK8</f>
        <v>0.0507443376568925</v>
      </c>
      <c r="AL39" s="13" t="n">
        <f aca="false">AL38*4/AL8</f>
        <v>0.0522841074639442</v>
      </c>
      <c r="AM39" s="13" t="n">
        <f aca="false">AM38*4/AM8</f>
        <v>0.056431086965467</v>
      </c>
      <c r="AN39" s="13" t="n">
        <f aca="false">AN38*4/AN8</f>
        <v>0.0635234911433745</v>
      </c>
      <c r="AO39" s="13" t="n">
        <f aca="false">AO38*4/AO8</f>
        <v>0.0616457991556266</v>
      </c>
      <c r="AP39" s="13" t="n">
        <f aca="false">AP38*4/AP8</f>
        <v>0.0633020704602489</v>
      </c>
      <c r="AQ39" s="13" t="n">
        <f aca="false">AQ38*4/AQ8</f>
        <v>0.0582909268221667</v>
      </c>
    </row>
    <row r="40" customFormat="false" ht="15" hidden="false" customHeight="true" outlineLevel="0" collapsed="false">
      <c r="A40" s="14" t="s">
        <v>145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customFormat="false" ht="15" hidden="false" customHeight="true" outlineLevel="0" collapsed="false">
      <c r="A41" s="3" t="s">
        <v>151</v>
      </c>
      <c r="B41" s="9" t="n">
        <f aca="false">'Quarterly Data'!B28/'Quarterly Data'!B51</f>
        <v>0.12717737632777</v>
      </c>
      <c r="C41" s="9" t="n">
        <f aca="false">'Quarterly Data'!C28/'Quarterly Data'!C51</f>
        <v>-0.0645530154602811</v>
      </c>
      <c r="D41" s="9" t="n">
        <f aca="false">'Quarterly Data'!D28/'Quarterly Data'!D51</f>
        <v>-0.00355547035382913</v>
      </c>
      <c r="E41" s="9" t="n">
        <f aca="false">'Quarterly Data'!E28/'Quarterly Data'!E51</f>
        <v>0.000595338582959584</v>
      </c>
      <c r="F41" s="9" t="n">
        <f aca="false">'Quarterly Data'!F28/'Quarterly Data'!F51</f>
        <v>0.00171058436781027</v>
      </c>
      <c r="G41" s="9" t="n">
        <f aca="false">'Quarterly Data'!G28/'Quarterly Data'!G51</f>
        <v>0.0340419891116204</v>
      </c>
      <c r="H41" s="9" t="n">
        <f aca="false">'Quarterly Data'!H28/'Quarterly Data'!H51</f>
        <v>-0.0309696660761585</v>
      </c>
      <c r="I41" s="9" t="n">
        <f aca="false">'Quarterly Data'!I28/'Quarterly Data'!I51</f>
        <v>0.0174695077447106</v>
      </c>
      <c r="J41" s="9" t="n">
        <f aca="false">'Quarterly Data'!J28/'Quarterly Data'!J51</f>
        <v>0.0300476093734269</v>
      </c>
      <c r="K41" s="9" t="n">
        <f aca="false">'Quarterly Data'!K28/'Quarterly Data'!K51</f>
        <v>0.00528814116275808</v>
      </c>
      <c r="L41" s="9" t="n">
        <f aca="false">'Quarterly Data'!L28/'Quarterly Data'!L51</f>
        <v>0.0263262335888274</v>
      </c>
      <c r="M41" s="9" t="n">
        <f aca="false">'Quarterly Data'!M28/'Quarterly Data'!M51</f>
        <v>0.0284400343085753</v>
      </c>
      <c r="N41" s="9" t="n">
        <f aca="false">'Quarterly Data'!N28/'Quarterly Data'!N51</f>
        <v>0.00367427149815448</v>
      </c>
      <c r="O41" s="9" t="n">
        <f aca="false">'Quarterly Data'!O28/'Quarterly Data'!O51</f>
        <v>0.0321894915984136</v>
      </c>
      <c r="P41" s="9" t="n">
        <f aca="false">'Quarterly Data'!P28/'Quarterly Data'!P51</f>
        <v>0.0115317657799664</v>
      </c>
      <c r="Q41" s="9" t="n">
        <f aca="false">'Quarterly Data'!Q28/'Quarterly Data'!Q51</f>
        <v>0.0292260232124722</v>
      </c>
      <c r="R41" s="9" t="n">
        <f aca="false">'Quarterly Data'!R28/'Quarterly Data'!R51</f>
        <v>0.0204219336778349</v>
      </c>
      <c r="S41" s="9" t="n">
        <f aca="false">'Quarterly Data'!S28/'Quarterly Data'!S51</f>
        <v>0.00343519675510111</v>
      </c>
      <c r="T41" s="9" t="n">
        <f aca="false">'Quarterly Data'!T28/'Quarterly Data'!T51</f>
        <v>0.0104026655675157</v>
      </c>
      <c r="U41" s="9" t="n">
        <f aca="false">'Quarterly Data'!U28/'Quarterly Data'!U51</f>
        <v>0.0331382873140948</v>
      </c>
      <c r="V41" s="9" t="n">
        <f aca="false">'Quarterly Data'!V28/'Quarterly Data'!V51</f>
        <v>0.00710068262407398</v>
      </c>
      <c r="W41" s="9" t="n">
        <f aca="false">'Quarterly Data'!W28/'Quarterly Data'!W51</f>
        <v>-0.0248398102617242</v>
      </c>
      <c r="X41" s="9" t="n">
        <f aca="false">'Quarterly Data'!X28/'Quarterly Data'!X51</f>
        <v>0.0211452610929457</v>
      </c>
      <c r="Y41" s="9" t="n">
        <f aca="false">'Quarterly Data'!Y28/'Quarterly Data'!Y51</f>
        <v>0.0331678602235164</v>
      </c>
      <c r="Z41" s="9" t="n">
        <f aca="false">'Quarterly Data'!Z28/'Quarterly Data'!Z51</f>
        <v>0.00315790337941985</v>
      </c>
      <c r="AA41" s="9" t="n">
        <f aca="false">'Quarterly Data'!AA28/'Quarterly Data'!AA51</f>
        <v>0.00673160730560281</v>
      </c>
      <c r="AB41" s="9" t="n">
        <f aca="false">'Quarterly Data'!AB28/'Quarterly Data'!AB51</f>
        <v>0.0164917354342133</v>
      </c>
      <c r="AC41" s="9" t="n">
        <f aca="false">'Quarterly Data'!AC28/'Quarterly Data'!AC51</f>
        <v>-0.00820057319915266</v>
      </c>
      <c r="AD41" s="9" t="n">
        <f aca="false">'Quarterly Data'!AD28/'Quarterly Data'!AD51</f>
        <v>0.0166933055722995</v>
      </c>
      <c r="AE41" s="9" t="n">
        <f aca="false">'Quarterly Data'!AE28/'Quarterly Data'!AE51</f>
        <v>0.00564240100146475</v>
      </c>
      <c r="AF41" s="9" t="n">
        <f aca="false">'Quarterly Data'!AF28/'Quarterly Data'!AF51</f>
        <v>0.0308721398985774</v>
      </c>
      <c r="AG41" s="9" t="n">
        <f aca="false">'Quarterly Data'!AG28/'Quarterly Data'!AG51</f>
        <v>0.0184662332029203</v>
      </c>
      <c r="AH41" s="9" t="n">
        <f aca="false">'Quarterly Data'!AH28/'Quarterly Data'!AH51</f>
        <v>0.0284771627861721</v>
      </c>
      <c r="AI41" s="9" t="n">
        <f aca="false">'Quarterly Data'!AI28/'Quarterly Data'!AI51</f>
        <v>0.0211192854457973</v>
      </c>
      <c r="AJ41" s="9" t="n">
        <f aca="false">'Quarterly Data'!AJ28/'Quarterly Data'!AJ51</f>
        <v>-0.0263587078617202</v>
      </c>
      <c r="AK41" s="9" t="n">
        <f aca="false">'Quarterly Data'!AK28/'Quarterly Data'!AK51</f>
        <v>0.0470453194762151</v>
      </c>
      <c r="AL41" s="9" t="n">
        <f aca="false">'Quarterly Data'!AL28/'Quarterly Data'!AL51</f>
        <v>0.0128671073464366</v>
      </c>
      <c r="AM41" s="9" t="n">
        <f aca="false">'Quarterly Data'!AM28/'Quarterly Data'!AM51</f>
        <v>0.00834771763498006</v>
      </c>
      <c r="AN41" s="9" t="n">
        <f aca="false">'Quarterly Data'!AN28/'Quarterly Data'!AN51</f>
        <v>-0.0616585973258627</v>
      </c>
      <c r="AO41" s="9" t="n">
        <f aca="false">'Quarterly Data'!AO28/'Quarterly Data'!AO51</f>
        <v>0.037689907775371</v>
      </c>
      <c r="AP41" s="9" t="n">
        <f aca="false">'Quarterly Data'!AP28/'Quarterly Data'!AP51</f>
        <v>0.0710035124672097</v>
      </c>
      <c r="AQ41" s="9" t="n">
        <f aca="false">'Quarterly Data'!AQ28/'Quarterly Data'!AQ51</f>
        <v>0.0376835278854915</v>
      </c>
    </row>
    <row r="42" customFormat="false" ht="15" hidden="false" customHeight="true" outlineLevel="0" collapsed="false">
      <c r="A42" s="3" t="s">
        <v>71</v>
      </c>
      <c r="B42" s="9" t="n">
        <f aca="false">'Quarterly Data'!B27/'Quarterly Data'!B51</f>
        <v>0.731786916317907</v>
      </c>
      <c r="C42" s="9" t="n">
        <f aca="false">'Quarterly Data'!C27/'Quarterly Data'!C51</f>
        <v>0.74264495243025</v>
      </c>
      <c r="D42" s="9" t="n">
        <f aca="false">'Quarterly Data'!D27/'Quarterly Data'!D51</f>
        <v>0.759238401256079</v>
      </c>
      <c r="E42" s="9" t="n">
        <f aca="false">'Quarterly Data'!E27/'Quarterly Data'!E51</f>
        <v>0.775198724500909</v>
      </c>
      <c r="F42" s="9" t="n">
        <f aca="false">'Quarterly Data'!F27/'Quarterly Data'!F51</f>
        <v>0.74515847320051</v>
      </c>
      <c r="G42" s="9" t="n">
        <f aca="false">'Quarterly Data'!G27/'Quarterly Data'!G51</f>
        <v>0.75757574698698</v>
      </c>
      <c r="H42" s="9" t="n">
        <f aca="false">'Quarterly Data'!H27/'Quarterly Data'!H51</f>
        <v>0.79061762821095</v>
      </c>
      <c r="I42" s="9" t="n">
        <f aca="false">'Quarterly Data'!I27/'Quarterly Data'!I51</f>
        <v>0.815973432587217</v>
      </c>
      <c r="J42" s="9" t="n">
        <f aca="false">'Quarterly Data'!J27/'Quarterly Data'!J51</f>
        <v>0.774375912918544</v>
      </c>
      <c r="K42" s="9" t="n">
        <f aca="false">'Quarterly Data'!K27/'Quarterly Data'!K51</f>
        <v>0.804204236828671</v>
      </c>
      <c r="L42" s="9" t="n">
        <f aca="false">'Quarterly Data'!L27/'Quarterly Data'!L51</f>
        <v>0.824671831371395</v>
      </c>
      <c r="M42" s="9" t="n">
        <f aca="false">'Quarterly Data'!M27/'Quarterly Data'!M51</f>
        <v>0.83475028463514</v>
      </c>
      <c r="N42" s="9" t="n">
        <f aca="false">'Quarterly Data'!N27/'Quarterly Data'!N51</f>
        <v>0.820094810872939</v>
      </c>
      <c r="O42" s="9" t="n">
        <f aca="false">'Quarterly Data'!O27/'Quarterly Data'!O51</f>
        <v>0.835295465904313</v>
      </c>
      <c r="P42" s="9" t="n">
        <f aca="false">'Quarterly Data'!P27/'Quarterly Data'!P51</f>
        <v>0.87302643761512</v>
      </c>
      <c r="Q42" s="9" t="n">
        <f aca="false">'Quarterly Data'!Q27/'Quarterly Data'!Q51</f>
        <v>0.887277131359929</v>
      </c>
      <c r="R42" s="9" t="n">
        <f aca="false">'Quarterly Data'!R27/'Quarterly Data'!R51</f>
        <v>0.859901587880187</v>
      </c>
      <c r="S42" s="9" t="n">
        <f aca="false">'Quarterly Data'!S27/'Quarterly Data'!S51</f>
        <v>0.826807956214039</v>
      </c>
      <c r="T42" s="9" t="n">
        <f aca="false">'Quarterly Data'!T27/'Quarterly Data'!T51</f>
        <v>0.752522429071519</v>
      </c>
      <c r="U42" s="9" t="n">
        <f aca="false">'Quarterly Data'!U27/'Quarterly Data'!U51</f>
        <v>0.742906337717301</v>
      </c>
      <c r="V42" s="9" t="n">
        <f aca="false">'Quarterly Data'!V27/'Quarterly Data'!V51</f>
        <v>0.687454229839994</v>
      </c>
      <c r="W42" s="9" t="n">
        <f aca="false">'Quarterly Data'!W27/'Quarterly Data'!W51</f>
        <v>0.716514495869075</v>
      </c>
      <c r="X42" s="9" t="n">
        <f aca="false">'Quarterly Data'!X27/'Quarterly Data'!X51</f>
        <v>0.752303826033203</v>
      </c>
      <c r="Y42" s="9" t="n">
        <f aca="false">'Quarterly Data'!Y27/'Quarterly Data'!Y51</f>
        <v>0.817827232487517</v>
      </c>
      <c r="Z42" s="9" t="n">
        <f aca="false">'Quarterly Data'!Z27/'Quarterly Data'!Z51</f>
        <v>0.79106312367326</v>
      </c>
      <c r="AA42" s="9" t="n">
        <f aca="false">'Quarterly Data'!AA27/'Quarterly Data'!AA51</f>
        <v>0.881582930783316</v>
      </c>
      <c r="AB42" s="9" t="n">
        <f aca="false">'Quarterly Data'!AB27/'Quarterly Data'!AB51</f>
        <v>0.905624145291698</v>
      </c>
      <c r="AC42" s="9" t="n">
        <f aca="false">'Quarterly Data'!AC27/'Quarterly Data'!AC51</f>
        <v>0.934222815009947</v>
      </c>
      <c r="AD42" s="9" t="n">
        <f aca="false">'Quarterly Data'!AD27/'Quarterly Data'!AD51</f>
        <v>0.896938343892421</v>
      </c>
      <c r="AE42" s="9" t="n">
        <f aca="false">'Quarterly Data'!AE27/'Quarterly Data'!AE51</f>
        <v>0.948645321511163</v>
      </c>
      <c r="AF42" s="9" t="n">
        <f aca="false">'Quarterly Data'!AF27/'Quarterly Data'!AF51</f>
        <v>0.956072494013073</v>
      </c>
      <c r="AG42" s="9" t="n">
        <f aca="false">'Quarterly Data'!AG27/'Quarterly Data'!AG51</f>
        <v>0.989754314370293</v>
      </c>
      <c r="AH42" s="9" t="n">
        <f aca="false">'Quarterly Data'!AH27/'Quarterly Data'!AH51</f>
        <v>0.950322805942717</v>
      </c>
      <c r="AI42" s="9" t="n">
        <f aca="false">'Quarterly Data'!AI27/'Quarterly Data'!AI51</f>
        <v>0.982840316393289</v>
      </c>
      <c r="AJ42" s="9" t="n">
        <f aca="false">'Quarterly Data'!AJ27/'Quarterly Data'!AJ51</f>
        <v>0.982384314953071</v>
      </c>
      <c r="AK42" s="9" t="n">
        <f aca="false">'Quarterly Data'!AK27/'Quarterly Data'!AK51</f>
        <v>1.00213937700566</v>
      </c>
      <c r="AL42" s="9" t="n">
        <f aca="false">'Quarterly Data'!AL27/'Quarterly Data'!AL51</f>
        <v>0.98314634942769</v>
      </c>
      <c r="AM42" s="9" t="n">
        <f aca="false">'Quarterly Data'!AM27/'Quarterly Data'!AM51</f>
        <v>0.998798289071282</v>
      </c>
      <c r="AN42" s="9" t="n">
        <f aca="false">'Quarterly Data'!AN27/'Quarterly Data'!AN51</f>
        <v>1.00187233135262</v>
      </c>
      <c r="AO42" s="9" t="n">
        <f aca="false">'Quarterly Data'!AO27/'Quarterly Data'!AO51</f>
        <v>1.02381344770226</v>
      </c>
      <c r="AP42" s="9" t="n">
        <f aca="false">'Quarterly Data'!AP27/'Quarterly Data'!AP51</f>
        <v>1.00177401342829</v>
      </c>
      <c r="AQ42" s="9" t="n">
        <f aca="false">'Quarterly Data'!AQ27/'Quarterly Data'!AQ51</f>
        <v>1.02484862928834</v>
      </c>
    </row>
    <row r="43" customFormat="false" ht="15" hidden="false" customHeight="true" outlineLevel="0" collapsed="false">
      <c r="A43" s="3" t="s">
        <v>152</v>
      </c>
      <c r="B43" s="13" t="n">
        <f aca="false">B42*4/B8</f>
        <v>0.0409098470906129</v>
      </c>
      <c r="C43" s="13" t="n">
        <f aca="false">C42*4/C8</f>
        <v>0.04452039428956</v>
      </c>
      <c r="D43" s="13" t="n">
        <f aca="false">D42*4/D8</f>
        <v>0.0474521603159898</v>
      </c>
      <c r="E43" s="13" t="n">
        <f aca="false">E42*4/E8</f>
        <v>0.04853233091618</v>
      </c>
      <c r="F43" s="13" t="n">
        <f aca="false">F42*4/F8</f>
        <v>0.0465819963654937</v>
      </c>
      <c r="G43" s="13" t="n">
        <f aca="false">G42*4/G8</f>
        <v>0.0450094389612718</v>
      </c>
      <c r="H43" s="13" t="n">
        <f aca="false">H42*4/H8</f>
        <v>0.0487286182159235</v>
      </c>
      <c r="I43" s="13" t="n">
        <f aca="false">I42*4/I8</f>
        <v>0.0511389308729812</v>
      </c>
      <c r="J43" s="13" t="n">
        <f aca="false">J42*4/J8</f>
        <v>0.051415376819968</v>
      </c>
      <c r="K43" s="13" t="n">
        <f aca="false">K42*4/K8</f>
        <v>0.051377565318818</v>
      </c>
      <c r="L43" s="13" t="n">
        <f aca="false">L42*4/L8</f>
        <v>0.0503186438716344</v>
      </c>
      <c r="M43" s="13" t="n">
        <f aca="false">M42*4/M8</f>
        <v>0.0520460857893694</v>
      </c>
      <c r="N43" s="13" t="n">
        <f aca="false">N42*4/N8</f>
        <v>0.044580549142661</v>
      </c>
      <c r="O43" s="13" t="n">
        <f aca="false">O42*4/O8</f>
        <v>0.0449554655094672</v>
      </c>
      <c r="P43" s="13" t="n">
        <f aca="false">P42*4/P8</f>
        <v>0.0427699988768582</v>
      </c>
      <c r="Q43" s="13" t="n">
        <f aca="false">Q42*4/Q8</f>
        <v>0.0455174996483058</v>
      </c>
      <c r="R43" s="13" t="n">
        <f aca="false">R42*4/R8</f>
        <v>0.0601746310018407</v>
      </c>
      <c r="S43" s="13" t="n">
        <f aca="false">S42*4/S8</f>
        <v>0.0579423991494466</v>
      </c>
      <c r="T43" s="13" t="n">
        <f aca="false">T42*4/T8</f>
        <v>0.0574380860561976</v>
      </c>
      <c r="U43" s="13" t="n">
        <f aca="false">U42*4/U8</f>
        <v>0.0509225413359342</v>
      </c>
      <c r="V43" s="13" t="n">
        <f aca="false">V42*4/V8</f>
        <v>0.039947872409691</v>
      </c>
      <c r="W43" s="13" t="n">
        <f aca="false">W42*4/W8</f>
        <v>0.0377831156771781</v>
      </c>
      <c r="X43" s="13" t="n">
        <f aca="false">X42*4/X8</f>
        <v>0.0375515491200014</v>
      </c>
      <c r="Y43" s="13" t="n">
        <f aca="false">Y42*4/Y8</f>
        <v>0.0361597197323831</v>
      </c>
      <c r="Z43" s="13" t="n">
        <f aca="false">Z42*4/Z8</f>
        <v>0.0353856675996066</v>
      </c>
      <c r="AA43" s="13" t="n">
        <f aca="false">AA42*4/AA8</f>
        <v>0.0497495363575694</v>
      </c>
      <c r="AB43" s="13" t="n">
        <f aca="false">AB42*4/AB8</f>
        <v>0.0544063475212281</v>
      </c>
      <c r="AC43" s="13" t="n">
        <f aca="false">AC42*4/AC8</f>
        <v>0.0639712322308716</v>
      </c>
      <c r="AD43" s="13" t="n">
        <f aca="false">AD42*4/AD8</f>
        <v>0.0597104150366005</v>
      </c>
      <c r="AE43" s="13" t="n">
        <f aca="false">AE42*4/AE8</f>
        <v>0.0567423822836252</v>
      </c>
      <c r="AF43" s="13" t="n">
        <f aca="false">AF42*4/AF8</f>
        <v>0.0636227261099003</v>
      </c>
      <c r="AG43" s="13" t="n">
        <f aca="false">AG42*4/AG8</f>
        <v>0.0617462139489506</v>
      </c>
      <c r="AH43" s="13" t="n">
        <f aca="false">AH42*4/AH8</f>
        <v>0.0586733274792227</v>
      </c>
      <c r="AI43" s="13" t="n">
        <f aca="false">AI42*4/AI8</f>
        <v>0.0548103311879788</v>
      </c>
      <c r="AJ43" s="13" t="n">
        <f aca="false">AJ42*4/AJ8</f>
        <v>0.050652108896171</v>
      </c>
      <c r="AK43" s="13" t="n">
        <f aca="false">AK42*4/AK8</f>
        <v>0.053243864858279</v>
      </c>
      <c r="AL43" s="13" t="n">
        <f aca="false">AL42*4/AL8</f>
        <v>0.0529774596393532</v>
      </c>
      <c r="AM43" s="13" t="n">
        <f aca="false">AM42*4/AM8</f>
        <v>0.0569066995739181</v>
      </c>
      <c r="AN43" s="13" t="n">
        <f aca="false">AN42*4/AN8</f>
        <v>0.0598406933464085</v>
      </c>
      <c r="AO43" s="13" t="n">
        <f aca="false">AO42*4/AO8</f>
        <v>0.0640019182328437</v>
      </c>
      <c r="AP43" s="13" t="n">
        <f aca="false">AP42*4/AP8</f>
        <v>0.0681310474685269</v>
      </c>
      <c r="AQ43" s="13" t="n">
        <f aca="false">AQ42*4/AQ8</f>
        <v>0.0605160943886181</v>
      </c>
    </row>
    <row r="44" customFormat="false" ht="15" hidden="false" customHeight="true" outlineLevel="0" collapsed="false">
      <c r="A44" s="14" t="s">
        <v>145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customFormat="false" ht="15" hidden="false" customHeight="true" outlineLevel="0" collapsed="false">
      <c r="A45" s="3" t="s">
        <v>153</v>
      </c>
      <c r="B45" s="9" t="n">
        <f aca="false">'Quarterly Data'!B39/'Quarterly Data'!B51</f>
        <v>0.015168015831479</v>
      </c>
      <c r="C45" s="9" t="n">
        <f aca="false">'Quarterly Data'!C39/'Quarterly Data'!C51</f>
        <v>0.0170746988691939</v>
      </c>
      <c r="D45" s="9" t="n">
        <f aca="false">'Quarterly Data'!D39/'Quarterly Data'!D51</f>
        <v>0.0239084178948862</v>
      </c>
      <c r="E45" s="9" t="n">
        <f aca="false">'Quarterly Data'!E39/'Quarterly Data'!E51</f>
        <v>0.031269636843125</v>
      </c>
      <c r="F45" s="9" t="n">
        <f aca="false">'Quarterly Data'!F39/'Quarterly Data'!F51</f>
        <v>0.010457920448512</v>
      </c>
      <c r="G45" s="9" t="n">
        <f aca="false">'Quarterly Data'!G39/'Quarterly Data'!G51</f>
        <v>0.0187351287294987</v>
      </c>
      <c r="H45" s="9" t="n">
        <f aca="false">'Quarterly Data'!H39/'Quarterly Data'!H51</f>
        <v>0.0252120095655886</v>
      </c>
      <c r="I45" s="9" t="n">
        <f aca="false">'Quarterly Data'!I39/'Quarterly Data'!I51</f>
        <v>0.0303837873946552</v>
      </c>
      <c r="J45" s="9" t="n">
        <f aca="false">'Quarterly Data'!J39/'Quarterly Data'!J51</f>
        <v>0.0186960301581185</v>
      </c>
      <c r="K45" s="9" t="n">
        <f aca="false">'Quarterly Data'!K39/'Quarterly Data'!K51</f>
        <v>0.0218114704189159</v>
      </c>
      <c r="L45" s="9" t="n">
        <f aca="false">'Quarterly Data'!L39/'Quarterly Data'!L51</f>
        <v>0.0230128959097483</v>
      </c>
      <c r="M45" s="9" t="n">
        <f aca="false">'Quarterly Data'!M39/'Quarterly Data'!M51</f>
        <v>0.0261275306068154</v>
      </c>
      <c r="N45" s="9" t="n">
        <f aca="false">'Quarterly Data'!N39/'Quarterly Data'!N51</f>
        <v>0.0201011113615585</v>
      </c>
      <c r="O45" s="9" t="n">
        <f aca="false">'Quarterly Data'!O39/'Quarterly Data'!O51</f>
        <v>0.0230935538379876</v>
      </c>
      <c r="P45" s="9" t="n">
        <f aca="false">'Quarterly Data'!P39/'Quarterly Data'!P51</f>
        <v>0.0355457741312661</v>
      </c>
      <c r="Q45" s="9" t="n">
        <f aca="false">'Quarterly Data'!Q39/'Quarterly Data'!Q51</f>
        <v>0.0362292158459269</v>
      </c>
      <c r="R45" s="9" t="n">
        <f aca="false">'Quarterly Data'!R39/'Quarterly Data'!R51</f>
        <v>0.0267220720174381</v>
      </c>
      <c r="S45" s="9" t="n">
        <f aca="false">'Quarterly Data'!S39/'Quarterly Data'!S51</f>
        <v>0.0173890789404333</v>
      </c>
      <c r="T45" s="9" t="n">
        <f aca="false">'Quarterly Data'!T39/'Quarterly Data'!T51</f>
        <v>0.0254150339948864</v>
      </c>
      <c r="U45" s="9" t="n">
        <f aca="false">'Quarterly Data'!U39/'Quarterly Data'!U51</f>
        <v>0.0296345776272504</v>
      </c>
      <c r="V45" s="9" t="n">
        <f aca="false">'Quarterly Data'!V39/'Quarterly Data'!V51</f>
        <v>0.0277988827808488</v>
      </c>
      <c r="W45" s="9" t="n">
        <f aca="false">'Quarterly Data'!W39/'Quarterly Data'!W51</f>
        <v>0.0253951770991668</v>
      </c>
      <c r="X45" s="9" t="n">
        <f aca="false">'Quarterly Data'!X39/'Quarterly Data'!X51</f>
        <v>0.0455204238955033</v>
      </c>
      <c r="Y45" s="9" t="n">
        <f aca="false">'Quarterly Data'!Y39/'Quarterly Data'!Y51</f>
        <v>0.0305864992094071</v>
      </c>
      <c r="Z45" s="9" t="n">
        <f aca="false">'Quarterly Data'!Z39/'Quarterly Data'!Z51</f>
        <v>0.0315252277325614</v>
      </c>
      <c r="AA45" s="9" t="n">
        <f aca="false">'Quarterly Data'!AA39/'Quarterly Data'!AA51</f>
        <v>0.0332696745680754</v>
      </c>
      <c r="AB45" s="9" t="n">
        <f aca="false">'Quarterly Data'!AB39/'Quarterly Data'!AB51</f>
        <v>0.0410845168491277</v>
      </c>
      <c r="AC45" s="9" t="n">
        <f aca="false">'Quarterly Data'!AC39/'Quarterly Data'!AC51</f>
        <v>0.0378247758984485</v>
      </c>
      <c r="AD45" s="9" t="n">
        <f aca="false">'Quarterly Data'!AD39/'Quarterly Data'!AD51</f>
        <v>0.0288352869127031</v>
      </c>
      <c r="AE45" s="9" t="n">
        <f aca="false">'Quarterly Data'!AE39/'Quarterly Data'!AE51</f>
        <v>0.0380097609176702</v>
      </c>
      <c r="AF45" s="9" t="n">
        <f aca="false">'Quarterly Data'!AF39/'Quarterly Data'!AF51</f>
        <v>0.0396380369112285</v>
      </c>
      <c r="AG45" s="9" t="n">
        <f aca="false">'Quarterly Data'!AG39/'Quarterly Data'!AG51</f>
        <v>0.0519331084269869</v>
      </c>
      <c r="AH45" s="9" t="n">
        <f aca="false">'Quarterly Data'!AH39/'Quarterly Data'!AH51</f>
        <v>0.0326800640068647</v>
      </c>
      <c r="AI45" s="9" t="n">
        <f aca="false">'Quarterly Data'!AI39/'Quarterly Data'!AI51</f>
        <v>0.0393409648389605</v>
      </c>
      <c r="AJ45" s="9" t="n">
        <f aca="false">'Quarterly Data'!AJ39/'Quarterly Data'!AJ51</f>
        <v>0.0391851169327558</v>
      </c>
      <c r="AK45" s="9" t="n">
        <f aca="false">'Quarterly Data'!AK39/'Quarterly Data'!AK51</f>
        <v>0.0493687796091408</v>
      </c>
      <c r="AL45" s="9" t="n">
        <f aca="false">'Quarterly Data'!AL39/'Quarterly Data'!AL51</f>
        <v>0.0432227855504832</v>
      </c>
      <c r="AM45" s="9" t="n">
        <f aca="false">'Quarterly Data'!AM39/'Quarterly Data'!AM51</f>
        <v>0.0444036939715122</v>
      </c>
      <c r="AN45" s="9" t="n">
        <f aca="false">'Quarterly Data'!AN39/'Quarterly Data'!AN51</f>
        <v>0.0589750434227913</v>
      </c>
      <c r="AO45" s="9" t="n">
        <f aca="false">'Quarterly Data'!AO39/'Quarterly Data'!AO51</f>
        <v>0.0641170284878967</v>
      </c>
      <c r="AP45" s="9" t="n">
        <f aca="false">'Quarterly Data'!AP39/'Quarterly Data'!AP51</f>
        <v>0.059143257584775</v>
      </c>
      <c r="AQ45" s="9" t="n">
        <f aca="false">'Quarterly Data'!AQ39/'Quarterly Data'!AQ51</f>
        <v>0.0774503289836769</v>
      </c>
    </row>
    <row r="46" customFormat="false" ht="15" hidden="false" customHeight="true" outlineLevel="0" collapsed="false">
      <c r="A46" s="3" t="s">
        <v>154</v>
      </c>
      <c r="B46" s="9" t="n">
        <f aca="false">'Quarterly Data'!B40/'Quarterly Data'!B51</f>
        <v>0.0442611527559649</v>
      </c>
      <c r="C46" s="9" t="n">
        <f aca="false">'Quarterly Data'!C40/'Quarterly Data'!C51</f>
        <v>0.0529396612439269</v>
      </c>
      <c r="D46" s="9" t="n">
        <f aca="false">'Quarterly Data'!D40/'Quarterly Data'!D51</f>
        <v>0.0653697688797039</v>
      </c>
      <c r="E46" s="9" t="n">
        <f aca="false">'Quarterly Data'!E40/'Quarterly Data'!E51</f>
        <v>0.0621789371755113</v>
      </c>
      <c r="F46" s="9" t="n">
        <f aca="false">'Quarterly Data'!F40/'Quarterly Data'!F51</f>
        <v>0.0512744728465599</v>
      </c>
      <c r="G46" s="9" t="n">
        <f aca="false">'Quarterly Data'!G40/'Quarterly Data'!G51</f>
        <v>0.0650525303107594</v>
      </c>
      <c r="H46" s="9" t="n">
        <f aca="false">'Quarterly Data'!H40/'Quarterly Data'!H51</f>
        <v>0.0225860294004608</v>
      </c>
      <c r="I46" s="9" t="n">
        <f aca="false">'Quarterly Data'!I40/'Quarterly Data'!I51</f>
        <v>0.065819405946919</v>
      </c>
      <c r="J46" s="9" t="n">
        <f aca="false">'Quarterly Data'!J40/'Quarterly Data'!J51</f>
        <v>0.0376027564474102</v>
      </c>
      <c r="K46" s="9" t="n">
        <f aca="false">'Quarterly Data'!K40/'Quarterly Data'!K51</f>
        <v>0.0515142146496448</v>
      </c>
      <c r="L46" s="9" t="n">
        <f aca="false">'Quarterly Data'!L40/'Quarterly Data'!L51</f>
        <v>0.0497351200910988</v>
      </c>
      <c r="M46" s="9" t="n">
        <f aca="false">'Quarterly Data'!M40/'Quarterly Data'!M51</f>
        <v>0.0522563581871035</v>
      </c>
      <c r="N46" s="9" t="n">
        <f aca="false">'Quarterly Data'!N40/'Quarterly Data'!N51</f>
        <v>0.0331486564527162</v>
      </c>
      <c r="O46" s="9" t="n">
        <f aca="false">'Quarterly Data'!O40/'Quarterly Data'!O51</f>
        <v>0.0473944874296966</v>
      </c>
      <c r="P46" s="9" t="n">
        <f aca="false">'Quarterly Data'!P40/'Quarterly Data'!P51</f>
        <v>0.0467559983715279</v>
      </c>
      <c r="Q46" s="9" t="n">
        <f aca="false">'Quarterly Data'!Q40/'Quarterly Data'!Q51</f>
        <v>0.0508872103374945</v>
      </c>
      <c r="R46" s="9" t="n">
        <f aca="false">'Quarterly Data'!R40/'Quarterly Data'!R51</f>
        <v>0.032009573675803</v>
      </c>
      <c r="S46" s="9" t="n">
        <f aca="false">'Quarterly Data'!S40/'Quarterly Data'!S51</f>
        <v>0.0272980041095759</v>
      </c>
      <c r="T46" s="9" t="n">
        <f aca="false">'Quarterly Data'!T40/'Quarterly Data'!T51</f>
        <v>0.0362275365780915</v>
      </c>
      <c r="U46" s="9" t="n">
        <f aca="false">'Quarterly Data'!U40/'Quarterly Data'!U51</f>
        <v>0.0508901585788242</v>
      </c>
      <c r="V46" s="9" t="n">
        <f aca="false">'Quarterly Data'!V40/'Quarterly Data'!V51</f>
        <v>0.0301511850753517</v>
      </c>
      <c r="W46" s="9" t="n">
        <f aca="false">'Quarterly Data'!W40/'Quarterly Data'!W51</f>
        <v>0.040039120722565</v>
      </c>
      <c r="X46" s="9" t="n">
        <f aca="false">'Quarterly Data'!X40/'Quarterly Data'!X51</f>
        <v>0.0407031828168735</v>
      </c>
      <c r="Y46" s="9" t="n">
        <f aca="false">'Quarterly Data'!Y40/'Quarterly Data'!Y51</f>
        <v>0.0460451713530178</v>
      </c>
      <c r="Z46" s="9" t="n">
        <f aca="false">'Quarterly Data'!Z40/'Quarterly Data'!Z51</f>
        <v>0.034524275120481</v>
      </c>
      <c r="AA46" s="9" t="n">
        <f aca="false">'Quarterly Data'!AA40/'Quarterly Data'!AA51</f>
        <v>0.0497308384343848</v>
      </c>
      <c r="AB46" s="9" t="n">
        <f aca="false">'Quarterly Data'!AB40/'Quarterly Data'!AB51</f>
        <v>0.0537826917544887</v>
      </c>
      <c r="AC46" s="9" t="n">
        <f aca="false">'Quarterly Data'!AC40/'Quarterly Data'!AC51</f>
        <v>0.0812057697237772</v>
      </c>
      <c r="AD46" s="9" t="n">
        <f aca="false">'Quarterly Data'!AD40/'Quarterly Data'!AD51</f>
        <v>0.0441701027901533</v>
      </c>
      <c r="AE46" s="9" t="n">
        <f aca="false">'Quarterly Data'!AE40/'Quarterly Data'!AE51</f>
        <v>0.0736874478437299</v>
      </c>
      <c r="AF46" s="9" t="n">
        <f aca="false">'Quarterly Data'!AF40/'Quarterly Data'!AF51</f>
        <v>0.0768626620725909</v>
      </c>
      <c r="AG46" s="9" t="n">
        <f aca="false">'Quarterly Data'!AG40/'Quarterly Data'!AG51</f>
        <v>0.0811831548348561</v>
      </c>
      <c r="AH46" s="9" t="n">
        <f aca="false">'Quarterly Data'!AH40/'Quarterly Data'!AH51</f>
        <v>0.0598954678642031</v>
      </c>
      <c r="AI46" s="9" t="n">
        <f aca="false">'Quarterly Data'!AI40/'Quarterly Data'!AI51</f>
        <v>0.0460153542623004</v>
      </c>
      <c r="AJ46" s="9" t="n">
        <f aca="false">'Quarterly Data'!AJ40/'Quarterly Data'!AJ51</f>
        <v>0.0496847512725967</v>
      </c>
      <c r="AK46" s="9" t="n">
        <f aca="false">'Quarterly Data'!AK40/'Quarterly Data'!AK51</f>
        <v>0.0555174021734391</v>
      </c>
      <c r="AL46" s="9" t="n">
        <f aca="false">'Quarterly Data'!AL40/'Quarterly Data'!AL51</f>
        <v>0.0440591348560424</v>
      </c>
      <c r="AM46" s="9" t="n">
        <f aca="false">'Quarterly Data'!AM40/'Quarterly Data'!AM51</f>
        <v>0.0594735410138707</v>
      </c>
      <c r="AN46" s="9" t="n">
        <f aca="false">'Quarterly Data'!AN40/'Quarterly Data'!AN51</f>
        <v>0.0675371589347084</v>
      </c>
      <c r="AO46" s="9" t="n">
        <f aca="false">'Quarterly Data'!AO40/'Quarterly Data'!AO51</f>
        <v>0.0744859233497112</v>
      </c>
      <c r="AP46" s="9" t="n">
        <f aca="false">'Quarterly Data'!AP40/'Quarterly Data'!AP51</f>
        <v>0.0457092578766274</v>
      </c>
      <c r="AQ46" s="9" t="n">
        <f aca="false">'Quarterly Data'!AQ40/'Quarterly Data'!AQ51</f>
        <v>0.0756208945993605</v>
      </c>
    </row>
    <row r="47" customFormat="false" ht="15" hidden="false" customHeight="true" outlineLevel="0" collapsed="false">
      <c r="A47" s="10" t="s">
        <v>155</v>
      </c>
    </row>
    <row r="48" customFormat="false" ht="15" hidden="false" customHeight="true" outlineLevel="0" collapsed="false">
      <c r="A48" s="3" t="s">
        <v>156</v>
      </c>
      <c r="B48" s="9" t="n">
        <f aca="false">'Quarterly Data'!B44/'Quarterly Data'!B51</f>
        <v>0.0594291685874439</v>
      </c>
      <c r="C48" s="9" t="n">
        <f aca="false">'Quarterly Data'!C44/'Quarterly Data'!C51</f>
        <v>0.0700143601131208</v>
      </c>
      <c r="D48" s="9" t="n">
        <f aca="false">'Quarterly Data'!D44/'Quarterly Data'!D51</f>
        <v>0.0892781867745901</v>
      </c>
      <c r="E48" s="9" t="n">
        <f aca="false">'Quarterly Data'!E44/'Quarterly Data'!E51</f>
        <v>0.0934485740186363</v>
      </c>
      <c r="F48" s="9" t="n">
        <f aca="false">'Quarterly Data'!F44/'Quarterly Data'!F51</f>
        <v>0.061732393295072</v>
      </c>
      <c r="G48" s="9" t="n">
        <f aca="false">'Quarterly Data'!G44/'Quarterly Data'!G51</f>
        <v>0.0837876590402581</v>
      </c>
      <c r="H48" s="9" t="n">
        <f aca="false">'Quarterly Data'!H44/'Quarterly Data'!H51</f>
        <v>0.0477980389660494</v>
      </c>
      <c r="I48" s="9" t="n">
        <f aca="false">'Quarterly Data'!I44/'Quarterly Data'!I51</f>
        <v>0.0962031933415742</v>
      </c>
      <c r="J48" s="9" t="n">
        <f aca="false">'Quarterly Data'!J44/'Quarterly Data'!J51</f>
        <v>0.0562987866055287</v>
      </c>
      <c r="K48" s="9" t="n">
        <f aca="false">'Quarterly Data'!K44/'Quarterly Data'!K51</f>
        <v>0.0733256850685607</v>
      </c>
      <c r="L48" s="9" t="n">
        <f aca="false">'Quarterly Data'!L44/'Quarterly Data'!L51</f>
        <v>0.0727480160008471</v>
      </c>
      <c r="M48" s="9" t="n">
        <f aca="false">'Quarterly Data'!M44/'Quarterly Data'!M51</f>
        <v>0.0783838887939189</v>
      </c>
      <c r="N48" s="9" t="n">
        <f aca="false">'Quarterly Data'!N44/'Quarterly Data'!N51</f>
        <v>0.0532497678142747</v>
      </c>
      <c r="O48" s="9" t="n">
        <f aca="false">'Quarterly Data'!O44/'Quarterly Data'!O51</f>
        <v>0.0704880412676842</v>
      </c>
      <c r="P48" s="9" t="n">
        <f aca="false">'Quarterly Data'!P44/'Quarterly Data'!P51</f>
        <v>0.082301772502794</v>
      </c>
      <c r="Q48" s="9" t="n">
        <f aca="false">'Quarterly Data'!Q44/'Quarterly Data'!Q51</f>
        <v>0.0871164261834214</v>
      </c>
      <c r="R48" s="9" t="n">
        <f aca="false">'Quarterly Data'!R44/'Quarterly Data'!R51</f>
        <v>0.0587316456932411</v>
      </c>
      <c r="S48" s="9" t="n">
        <f aca="false">'Quarterly Data'!S44/'Quarterly Data'!S51</f>
        <v>0.0446870830500092</v>
      </c>
      <c r="T48" s="9" t="n">
        <f aca="false">'Quarterly Data'!T44/'Quarterly Data'!T51</f>
        <v>0.0616425705729778</v>
      </c>
      <c r="U48" s="9" t="n">
        <f aca="false">'Quarterly Data'!U44/'Quarterly Data'!U51</f>
        <v>0.0805247362060746</v>
      </c>
      <c r="V48" s="9" t="n">
        <f aca="false">'Quarterly Data'!V44/'Quarterly Data'!V51</f>
        <v>0.0579500678562005</v>
      </c>
      <c r="W48" s="9" t="n">
        <f aca="false">'Quarterly Data'!W44/'Quarterly Data'!W51</f>
        <v>0.0654342978217318</v>
      </c>
      <c r="X48" s="9" t="n">
        <f aca="false">'Quarterly Data'!X44/'Quarterly Data'!X51</f>
        <v>0.0862236067123768</v>
      </c>
      <c r="Y48" s="9" t="n">
        <f aca="false">'Quarterly Data'!Y44/'Quarterly Data'!Y51</f>
        <v>0.0766316705624248</v>
      </c>
      <c r="Z48" s="9" t="n">
        <f aca="false">'Quarterly Data'!Z44/'Quarterly Data'!Z51</f>
        <v>0.0660495028530424</v>
      </c>
      <c r="AA48" s="9" t="n">
        <f aca="false">'Quarterly Data'!AA44/'Quarterly Data'!AA51</f>
        <v>0.0830005130024603</v>
      </c>
      <c r="AB48" s="9" t="n">
        <f aca="false">'Quarterly Data'!AB44/'Quarterly Data'!AB51</f>
        <v>0.0948672086036165</v>
      </c>
      <c r="AC48" s="9" t="n">
        <f aca="false">'Quarterly Data'!AC44/'Quarterly Data'!AC51</f>
        <v>0.119030545622226</v>
      </c>
      <c r="AD48" s="9" t="n">
        <f aca="false">'Quarterly Data'!AD44/'Quarterly Data'!AD51</f>
        <v>0.0730053897028564</v>
      </c>
      <c r="AE48" s="9" t="n">
        <f aca="false">'Quarterly Data'!AE44/'Quarterly Data'!AE51</f>
        <v>0.1116972087614</v>
      </c>
      <c r="AF48" s="9" t="n">
        <f aca="false">'Quarterly Data'!AF44/'Quarterly Data'!AF51</f>
        <v>0.116500698983819</v>
      </c>
      <c r="AG48" s="9" t="n">
        <f aca="false">'Quarterly Data'!AG44/'Quarterly Data'!AG51</f>
        <v>0.133116263261843</v>
      </c>
      <c r="AH48" s="9" t="n">
        <f aca="false">'Quarterly Data'!AH44/'Quarterly Data'!AH51</f>
        <v>0.0925755318710678</v>
      </c>
      <c r="AI48" s="9" t="n">
        <f aca="false">'Quarterly Data'!AI44/'Quarterly Data'!AI51</f>
        <v>0.0853563191012608</v>
      </c>
      <c r="AJ48" s="9" t="n">
        <f aca="false">'Quarterly Data'!AJ44/'Quarterly Data'!AJ51</f>
        <v>0.0888698682053525</v>
      </c>
      <c r="AK48" s="9" t="n">
        <f aca="false">'Quarterly Data'!AK44/'Quarterly Data'!AK51</f>
        <v>0.10488618178258</v>
      </c>
      <c r="AL48" s="9" t="n">
        <f aca="false">'Quarterly Data'!AL44/'Quarterly Data'!AL51</f>
        <v>0.0872819204065256</v>
      </c>
      <c r="AM48" s="9" t="n">
        <f aca="false">'Quarterly Data'!AM44/'Quarterly Data'!AM51</f>
        <v>0.103877234985383</v>
      </c>
      <c r="AN48" s="9" t="n">
        <f aca="false">'Quarterly Data'!AN44/'Quarterly Data'!AN51</f>
        <v>0.1265122023575</v>
      </c>
      <c r="AO48" s="9" t="n">
        <f aca="false">'Quarterly Data'!AO44/'Quarterly Data'!AO51</f>
        <v>0.138602951837608</v>
      </c>
      <c r="AP48" s="9" t="n">
        <f aca="false">'Quarterly Data'!AP44/'Quarterly Data'!AP51</f>
        <v>0.104852515461402</v>
      </c>
      <c r="AQ48" s="9" t="n">
        <f aca="false">'Quarterly Data'!AQ44/'Quarterly Data'!AQ51</f>
        <v>0.153071223583037</v>
      </c>
    </row>
    <row r="49" customFormat="false" ht="15" hidden="false" customHeight="true" outlineLevel="0" collapsed="false">
      <c r="A49" s="3" t="s">
        <v>157</v>
      </c>
      <c r="B49" s="9" t="n">
        <f aca="false">'Quarterly Data'!B45/'Quarterly Data'!B51</f>
        <v>0.672357747730463</v>
      </c>
      <c r="C49" s="9" t="n">
        <f aca="false">'Quarterly Data'!C45/'Quarterly Data'!C51</f>
        <v>0.672630592317129</v>
      </c>
      <c r="D49" s="9" t="n">
        <f aca="false">'Quarterly Data'!D45/'Quarterly Data'!D51</f>
        <v>0.669960214481489</v>
      </c>
      <c r="E49" s="9" t="n">
        <f aca="false">'Quarterly Data'!E45/'Quarterly Data'!E51</f>
        <v>0.681750150482273</v>
      </c>
      <c r="F49" s="9" t="n">
        <f aca="false">'Quarterly Data'!F45/'Quarterly Data'!F51</f>
        <v>0.683426079905438</v>
      </c>
      <c r="G49" s="9" t="n">
        <f aca="false">'Quarterly Data'!G45/'Quarterly Data'!G51</f>
        <v>0.673788087946722</v>
      </c>
      <c r="H49" s="9" t="n">
        <f aca="false">'Quarterly Data'!H45/'Quarterly Data'!H51</f>
        <v>0.7428195892449</v>
      </c>
      <c r="I49" s="9" t="n">
        <f aca="false">'Quarterly Data'!I45/'Quarterly Data'!I51</f>
        <v>0.719770239245642</v>
      </c>
      <c r="J49" s="9" t="n">
        <f aca="false">'Quarterly Data'!J45/'Quarterly Data'!J51</f>
        <v>0.718077126313016</v>
      </c>
      <c r="K49" s="9" t="n">
        <f aca="false">'Quarterly Data'!K45/'Quarterly Data'!K51</f>
        <v>0.73087855176011</v>
      </c>
      <c r="L49" s="9" t="n">
        <f aca="false">'Quarterly Data'!L45/'Quarterly Data'!L51</f>
        <v>0.751923815370548</v>
      </c>
      <c r="M49" s="9" t="n">
        <f aca="false">'Quarterly Data'!M45/'Quarterly Data'!M51</f>
        <v>0.756366395841221</v>
      </c>
      <c r="N49" s="9" t="n">
        <f aca="false">'Quarterly Data'!N45/'Quarterly Data'!N51</f>
        <v>0.766845043058665</v>
      </c>
      <c r="O49" s="9" t="n">
        <f aca="false">'Quarterly Data'!O45/'Quarterly Data'!O51</f>
        <v>0.764807424636628</v>
      </c>
      <c r="P49" s="9" t="n">
        <f aca="false">'Quarterly Data'!P45/'Quarterly Data'!P51</f>
        <v>0.790724665112326</v>
      </c>
      <c r="Q49" s="9" t="n">
        <f aca="false">'Quarterly Data'!Q45/'Quarterly Data'!Q51</f>
        <v>0.800160705176508</v>
      </c>
      <c r="R49" s="9" t="n">
        <f aca="false">'Quarterly Data'!R45/'Quarterly Data'!R51</f>
        <v>0.801169942186946</v>
      </c>
      <c r="S49" s="9" t="n">
        <f aca="false">'Quarterly Data'!S45/'Quarterly Data'!S51</f>
        <v>0.782120873164029</v>
      </c>
      <c r="T49" s="9" t="n">
        <f aca="false">'Quarterly Data'!T45/'Quarterly Data'!T51</f>
        <v>0.690879858498541</v>
      </c>
      <c r="U49" s="9" t="n">
        <f aca="false">'Quarterly Data'!U45/'Quarterly Data'!U51</f>
        <v>0.662381601511227</v>
      </c>
      <c r="V49" s="9" t="n">
        <f aca="false">'Quarterly Data'!V45/'Quarterly Data'!V51</f>
        <v>0.629504161983793</v>
      </c>
      <c r="W49" s="9" t="n">
        <f aca="false">'Quarterly Data'!W45/'Quarterly Data'!W51</f>
        <v>0.651080198047343</v>
      </c>
      <c r="X49" s="9" t="n">
        <f aca="false">'Quarterly Data'!X45/'Quarterly Data'!X51</f>
        <v>0.666080219320826</v>
      </c>
      <c r="Y49" s="9" t="n">
        <f aca="false">'Quarterly Data'!Y45/'Quarterly Data'!Y51</f>
        <v>0.741195561925092</v>
      </c>
      <c r="Z49" s="9" t="n">
        <f aca="false">'Quarterly Data'!Z45/'Quarterly Data'!Z51</f>
        <v>0.725013620820218</v>
      </c>
      <c r="AA49" s="9" t="n">
        <f aca="false">'Quarterly Data'!AA45/'Quarterly Data'!AA51</f>
        <v>0.798582417780856</v>
      </c>
      <c r="AB49" s="9" t="n">
        <f aca="false">'Quarterly Data'!AB45/'Quarterly Data'!AB51</f>
        <v>0.810756936688082</v>
      </c>
      <c r="AC49" s="9" t="n">
        <f aca="false">'Quarterly Data'!AC45/'Quarterly Data'!AC51</f>
        <v>0.815192269387722</v>
      </c>
      <c r="AD49" s="9" t="n">
        <f aca="false">'Quarterly Data'!AD45/'Quarterly Data'!AD51</f>
        <v>0.823932954189565</v>
      </c>
      <c r="AE49" s="9" t="n">
        <f aca="false">'Quarterly Data'!AE45/'Quarterly Data'!AE51</f>
        <v>0.836948112749763</v>
      </c>
      <c r="AF49" s="9" t="n">
        <f aca="false">'Quarterly Data'!AF45/'Quarterly Data'!AF51</f>
        <v>0.839571795029253</v>
      </c>
      <c r="AG49" s="9" t="n">
        <f aca="false">'Quarterly Data'!AG45/'Quarterly Data'!AG51</f>
        <v>0.85663805110845</v>
      </c>
      <c r="AH49" s="9" t="n">
        <f aca="false">'Quarterly Data'!AH45/'Quarterly Data'!AH51</f>
        <v>0.857747274071649</v>
      </c>
      <c r="AI49" s="9" t="n">
        <f aca="false">'Quarterly Data'!AI45/'Quarterly Data'!AI51</f>
        <v>0.897483997292028</v>
      </c>
      <c r="AJ49" s="9" t="n">
        <f aca="false">'Quarterly Data'!AJ45/'Quarterly Data'!AJ51</f>
        <v>0.893514446747719</v>
      </c>
      <c r="AK49" s="9" t="n">
        <f aca="false">'Quarterly Data'!AK45/'Quarterly Data'!AK51</f>
        <v>0.897253195223078</v>
      </c>
      <c r="AL49" s="9" t="n">
        <f aca="false">'Quarterly Data'!AL45/'Quarterly Data'!AL51</f>
        <v>0.895864429021165</v>
      </c>
      <c r="AM49" s="9" t="n">
        <f aca="false">'Quarterly Data'!AM45/'Quarterly Data'!AM51</f>
        <v>0.8949210540859</v>
      </c>
      <c r="AN49" s="9" t="n">
        <f aca="false">'Quarterly Data'!AN45/'Quarterly Data'!AN51</f>
        <v>0.875360128995124</v>
      </c>
      <c r="AO49" s="9" t="n">
        <f aca="false">'Quarterly Data'!AO45/'Quarterly Data'!AO51</f>
        <v>0.885210495864656</v>
      </c>
      <c r="AP49" s="9" t="n">
        <f aca="false">'Quarterly Data'!AP45/'Quarterly Data'!AP51</f>
        <v>0.89692149796689</v>
      </c>
      <c r="AQ49" s="9" t="n">
        <f aca="false">'Quarterly Data'!AQ45/'Quarterly Data'!AQ51</f>
        <v>0.871777405705299</v>
      </c>
    </row>
    <row r="50" customFormat="false" ht="15" hidden="false" customHeight="true" outlineLevel="0" collapsed="false">
      <c r="A50" s="3" t="s">
        <v>158</v>
      </c>
      <c r="B50" s="13" t="n">
        <f aca="false">B49*4/B8</f>
        <v>0.037587516306308</v>
      </c>
      <c r="C50" s="13" t="n">
        <f aca="false">C49*4/C8</f>
        <v>0.0403231437622832</v>
      </c>
      <c r="D50" s="13" t="n">
        <f aca="false">D49*4/D8</f>
        <v>0.0418723018360447</v>
      </c>
      <c r="E50" s="13" t="n">
        <f aca="false">E49*4/E8</f>
        <v>0.042681860611501</v>
      </c>
      <c r="F50" s="13" t="n">
        <f aca="false">F49*4/F8</f>
        <v>0.042722927156023</v>
      </c>
      <c r="G50" s="13" t="n">
        <f aca="false">G49*4/G8</f>
        <v>0.0400314079983228</v>
      </c>
      <c r="H50" s="13" t="n">
        <f aca="false">H49*4/H8</f>
        <v>0.0457826525441019</v>
      </c>
      <c r="I50" s="13" t="n">
        <f aca="false">I49*4/I8</f>
        <v>0.0451096555833976</v>
      </c>
      <c r="J50" s="13" t="n">
        <f aca="false">J49*4/J8</f>
        <v>0.0476773688582783</v>
      </c>
      <c r="K50" s="13" t="n">
        <f aca="false">K49*4/K8</f>
        <v>0.0466930647881902</v>
      </c>
      <c r="L50" s="13" t="n">
        <f aca="false">L49*4/L8</f>
        <v>0.0458798096951024</v>
      </c>
      <c r="M50" s="13" t="n">
        <f aca="false">M49*4/M8</f>
        <v>0.0471589061432363</v>
      </c>
      <c r="N50" s="13" t="n">
        <f aca="false">N49*4/N8</f>
        <v>0.0416858790881673</v>
      </c>
      <c r="O50" s="13" t="n">
        <f aca="false">O49*4/O8</f>
        <v>0.0411618106443488</v>
      </c>
      <c r="P50" s="13" t="n">
        <f aca="false">P49*4/P8</f>
        <v>0.038737994156447</v>
      </c>
      <c r="Q50" s="13" t="n">
        <f aca="false">Q49*4/Q8</f>
        <v>0.0410484090361226</v>
      </c>
      <c r="R50" s="13" t="n">
        <f aca="false">R49*4/R8</f>
        <v>0.0560646780054356</v>
      </c>
      <c r="S50" s="13" t="n">
        <f aca="false">S49*4/S8</f>
        <v>0.0548107447145227</v>
      </c>
      <c r="T50" s="13" t="n">
        <f aca="false">T49*4/T8</f>
        <v>0.0527330684560386</v>
      </c>
      <c r="U50" s="13" t="n">
        <f aca="false">U49*4/U8</f>
        <v>0.0454029704292994</v>
      </c>
      <c r="V50" s="13" t="n">
        <f aca="false">V49*4/V8</f>
        <v>0.0365804017965692</v>
      </c>
      <c r="W50" s="13" t="n">
        <f aca="false">W49*4/W8</f>
        <v>0.0343326458568087</v>
      </c>
      <c r="X50" s="13" t="n">
        <f aca="false">X49*4/X8</f>
        <v>0.0332476629895318</v>
      </c>
      <c r="Y50" s="13" t="n">
        <f aca="false">Y49*4/Y8</f>
        <v>0.0327714983329399</v>
      </c>
      <c r="Z50" s="13" t="n">
        <f aca="false">Z49*4/Z8</f>
        <v>0.0324311552691312</v>
      </c>
      <c r="AA50" s="13" t="n">
        <f aca="false">AA49*4/AA8</f>
        <v>0.045065646850267</v>
      </c>
      <c r="AB50" s="13" t="n">
        <f aca="false">AB49*4/AB8</f>
        <v>0.0487070976210449</v>
      </c>
      <c r="AC50" s="13" t="n">
        <f aca="false">AC49*4/AC8</f>
        <v>0.0558205742141482</v>
      </c>
      <c r="AD50" s="13" t="n">
        <f aca="false">AD49*4/AD8</f>
        <v>0.0548503461715001</v>
      </c>
      <c r="AE50" s="13" t="n">
        <f aca="false">AE49*4/AE8</f>
        <v>0.0500613123665174</v>
      </c>
      <c r="AF50" s="13" t="n">
        <f aca="false">AF49*4/AF8</f>
        <v>0.0558700796218212</v>
      </c>
      <c r="AG50" s="13" t="n">
        <f aca="false">AG49*4/AG8</f>
        <v>0.0534417032717933</v>
      </c>
      <c r="AH50" s="13" t="n">
        <f aca="false">AH49*4/AH8</f>
        <v>0.052957675424923</v>
      </c>
      <c r="AI50" s="13" t="n">
        <f aca="false">AI49*4/AI8</f>
        <v>0.0500502414349504</v>
      </c>
      <c r="AJ50" s="13" t="n">
        <f aca="false">AJ49*4/AJ8</f>
        <v>0.0460699446928053</v>
      </c>
      <c r="AK50" s="13" t="n">
        <f aca="false">AK49*4/AK8</f>
        <v>0.0476712411130482</v>
      </c>
      <c r="AL50" s="13" t="n">
        <f aca="false">AL49*4/AL8</f>
        <v>0.0482742184400407</v>
      </c>
      <c r="AM50" s="13" t="n">
        <f aca="false">AM49*4/AM8</f>
        <v>0.0509882767366313</v>
      </c>
      <c r="AN50" s="13" t="n">
        <f aca="false">AN49*4/AN8</f>
        <v>0.0522842635809184</v>
      </c>
      <c r="AO50" s="13" t="n">
        <f aca="false">AO49*4/AO8</f>
        <v>0.0553373955991059</v>
      </c>
      <c r="AP50" s="13" t="n">
        <f aca="false">AP49*4/AP8</f>
        <v>0.0609999863585986</v>
      </c>
      <c r="AQ50" s="13" t="n">
        <f aca="false">AQ49*4/AQ8</f>
        <v>0.0514774204324799</v>
      </c>
    </row>
    <row r="51" customFormat="false" ht="15" hidden="false" customHeight="true" outlineLevel="0" collapsed="false">
      <c r="A51" s="14" t="s">
        <v>145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customFormat="false" ht="15" hidden="false" customHeight="true" outlineLevel="0" collapsed="false"/>
    <row r="53" customFormat="false" ht="15" hidden="false" customHeight="true" outlineLevel="0" collapsed="false">
      <c r="A53" s="12" t="s">
        <v>159</v>
      </c>
    </row>
    <row r="54" customFormat="false" ht="15" hidden="false" customHeight="true" outlineLevel="0" collapsed="false">
      <c r="A54" s="3" t="s">
        <v>160</v>
      </c>
      <c r="B54" s="9" t="n">
        <f aca="false">'Quarterly Data'!B45/'Quarterly Data'!B51</f>
        <v>0.672357747730463</v>
      </c>
      <c r="C54" s="9" t="n">
        <f aca="false">'Quarterly Data'!C45/'Quarterly Data'!C51</f>
        <v>0.672630592317129</v>
      </c>
      <c r="D54" s="9" t="n">
        <f aca="false">'Quarterly Data'!D45/'Quarterly Data'!D51</f>
        <v>0.669960214481489</v>
      </c>
      <c r="E54" s="9" t="n">
        <f aca="false">'Quarterly Data'!E45/'Quarterly Data'!E51</f>
        <v>0.681750150482273</v>
      </c>
      <c r="F54" s="9" t="n">
        <f aca="false">'Quarterly Data'!F45/'Quarterly Data'!F51</f>
        <v>0.683426079905438</v>
      </c>
      <c r="G54" s="9" t="n">
        <f aca="false">'Quarterly Data'!G45/'Quarterly Data'!G51</f>
        <v>0.673788087946722</v>
      </c>
      <c r="H54" s="9" t="n">
        <f aca="false">'Quarterly Data'!H45/'Quarterly Data'!H51</f>
        <v>0.7428195892449</v>
      </c>
      <c r="I54" s="9" t="n">
        <f aca="false">'Quarterly Data'!I45/'Quarterly Data'!I51</f>
        <v>0.719770239245642</v>
      </c>
      <c r="J54" s="9" t="n">
        <f aca="false">'Quarterly Data'!J45/'Quarterly Data'!J51</f>
        <v>0.718077126313016</v>
      </c>
      <c r="K54" s="9" t="n">
        <f aca="false">'Quarterly Data'!K45/'Quarterly Data'!K51</f>
        <v>0.73087855176011</v>
      </c>
      <c r="L54" s="9" t="n">
        <f aca="false">'Quarterly Data'!L45/'Quarterly Data'!L51</f>
        <v>0.751923815370548</v>
      </c>
      <c r="M54" s="9" t="n">
        <f aca="false">'Quarterly Data'!M45/'Quarterly Data'!M51</f>
        <v>0.756366395841221</v>
      </c>
      <c r="N54" s="9" t="n">
        <f aca="false">'Quarterly Data'!N45/'Quarterly Data'!N51</f>
        <v>0.766845043058665</v>
      </c>
      <c r="O54" s="9" t="n">
        <f aca="false">'Quarterly Data'!O45/'Quarterly Data'!O51</f>
        <v>0.764807424636628</v>
      </c>
      <c r="P54" s="9" t="n">
        <f aca="false">'Quarterly Data'!P45/'Quarterly Data'!P51</f>
        <v>0.790724665112326</v>
      </c>
      <c r="Q54" s="9" t="n">
        <f aca="false">'Quarterly Data'!Q45/'Quarterly Data'!Q51</f>
        <v>0.800160705176508</v>
      </c>
      <c r="R54" s="9" t="n">
        <f aca="false">'Quarterly Data'!R45/'Quarterly Data'!R51</f>
        <v>0.801169942186946</v>
      </c>
      <c r="S54" s="9" t="n">
        <f aca="false">'Quarterly Data'!S45/'Quarterly Data'!S51</f>
        <v>0.782120873164029</v>
      </c>
      <c r="T54" s="9" t="n">
        <f aca="false">'Quarterly Data'!T45/'Quarterly Data'!T51</f>
        <v>0.690879858498541</v>
      </c>
      <c r="U54" s="9" t="n">
        <f aca="false">'Quarterly Data'!U45/'Quarterly Data'!U51</f>
        <v>0.662381601511227</v>
      </c>
      <c r="V54" s="9" t="n">
        <f aca="false">'Quarterly Data'!V45/'Quarterly Data'!V51</f>
        <v>0.629504161983793</v>
      </c>
      <c r="W54" s="9" t="n">
        <f aca="false">'Quarterly Data'!W45/'Quarterly Data'!W51</f>
        <v>0.651080198047343</v>
      </c>
      <c r="X54" s="9" t="n">
        <f aca="false">'Quarterly Data'!X45/'Quarterly Data'!X51</f>
        <v>0.666080219320826</v>
      </c>
      <c r="Y54" s="9" t="n">
        <f aca="false">'Quarterly Data'!Y45/'Quarterly Data'!Y51</f>
        <v>0.741195561925092</v>
      </c>
      <c r="Z54" s="9" t="n">
        <f aca="false">'Quarterly Data'!Z45/'Quarterly Data'!Z51</f>
        <v>0.725013620820218</v>
      </c>
      <c r="AA54" s="9" t="n">
        <f aca="false">'Quarterly Data'!AA45/'Quarterly Data'!AA51</f>
        <v>0.798582417780856</v>
      </c>
      <c r="AB54" s="9" t="n">
        <f aca="false">'Quarterly Data'!AB45/'Quarterly Data'!AB51</f>
        <v>0.810756936688082</v>
      </c>
      <c r="AC54" s="9" t="n">
        <f aca="false">'Quarterly Data'!AC45/'Quarterly Data'!AC51</f>
        <v>0.815192269387722</v>
      </c>
      <c r="AD54" s="9" t="n">
        <f aca="false">'Quarterly Data'!AD45/'Quarterly Data'!AD51</f>
        <v>0.823932954189565</v>
      </c>
      <c r="AE54" s="9" t="n">
        <f aca="false">'Quarterly Data'!AE45/'Quarterly Data'!AE51</f>
        <v>0.836948112749763</v>
      </c>
      <c r="AF54" s="9" t="n">
        <f aca="false">'Quarterly Data'!AF45/'Quarterly Data'!AF51</f>
        <v>0.839571795029253</v>
      </c>
      <c r="AG54" s="9" t="n">
        <f aca="false">'Quarterly Data'!AG45/'Quarterly Data'!AG51</f>
        <v>0.85663805110845</v>
      </c>
      <c r="AH54" s="9" t="n">
        <f aca="false">'Quarterly Data'!AH45/'Quarterly Data'!AH51</f>
        <v>0.857747274071649</v>
      </c>
      <c r="AI54" s="9" t="n">
        <f aca="false">'Quarterly Data'!AI45/'Quarterly Data'!AI51</f>
        <v>0.897483997292028</v>
      </c>
      <c r="AJ54" s="9" t="n">
        <f aca="false">'Quarterly Data'!AJ45/'Quarterly Data'!AJ51</f>
        <v>0.893514446747719</v>
      </c>
      <c r="AK54" s="9" t="n">
        <f aca="false">'Quarterly Data'!AK45/'Quarterly Data'!AK51</f>
        <v>0.897253195223078</v>
      </c>
      <c r="AL54" s="9" t="n">
        <f aca="false">'Quarterly Data'!AL45/'Quarterly Data'!AL51</f>
        <v>0.895864429021165</v>
      </c>
      <c r="AM54" s="9" t="n">
        <f aca="false">'Quarterly Data'!AM45/'Quarterly Data'!AM51</f>
        <v>0.8949210540859</v>
      </c>
      <c r="AN54" s="9" t="n">
        <f aca="false">'Quarterly Data'!AN45/'Quarterly Data'!AN51</f>
        <v>0.875360128995124</v>
      </c>
      <c r="AO54" s="9" t="n">
        <f aca="false">'Quarterly Data'!AO45/'Quarterly Data'!AO51</f>
        <v>0.885210495864656</v>
      </c>
      <c r="AP54" s="9" t="n">
        <f aca="false">'Quarterly Data'!AP45/'Quarterly Data'!AP51</f>
        <v>0.89692149796689</v>
      </c>
      <c r="AQ54" s="9" t="n">
        <f aca="false">'Quarterly Data'!AQ45/'Quarterly Data'!AQ51</f>
        <v>0.871777405705299</v>
      </c>
    </row>
    <row r="55" customFormat="false" ht="15" hidden="false" customHeight="true" outlineLevel="0" collapsed="false">
      <c r="A55" s="3" t="s">
        <v>161</v>
      </c>
      <c r="B55" s="9" t="n">
        <f aca="false">'Quarterly Data'!B44/'Quarterly Data'!B51</f>
        <v>0.0594291685874439</v>
      </c>
      <c r="C55" s="9" t="n">
        <f aca="false">'Quarterly Data'!C44/'Quarterly Data'!C51</f>
        <v>0.0700143601131208</v>
      </c>
      <c r="D55" s="9" t="n">
        <f aca="false">'Quarterly Data'!D44/'Quarterly Data'!D51</f>
        <v>0.0892781867745901</v>
      </c>
      <c r="E55" s="9" t="n">
        <f aca="false">'Quarterly Data'!E44/'Quarterly Data'!E51</f>
        <v>0.0934485740186363</v>
      </c>
      <c r="F55" s="9" t="n">
        <f aca="false">'Quarterly Data'!F44/'Quarterly Data'!F51</f>
        <v>0.061732393295072</v>
      </c>
      <c r="G55" s="9" t="n">
        <f aca="false">'Quarterly Data'!G44/'Quarterly Data'!G51</f>
        <v>0.0837876590402581</v>
      </c>
      <c r="H55" s="9" t="n">
        <f aca="false">'Quarterly Data'!H44/'Quarterly Data'!H51</f>
        <v>0.0477980389660494</v>
      </c>
      <c r="I55" s="9" t="n">
        <f aca="false">'Quarterly Data'!I44/'Quarterly Data'!I51</f>
        <v>0.0962031933415742</v>
      </c>
      <c r="J55" s="9" t="n">
        <f aca="false">'Quarterly Data'!J44/'Quarterly Data'!J51</f>
        <v>0.0562987866055287</v>
      </c>
      <c r="K55" s="9" t="n">
        <f aca="false">'Quarterly Data'!K44/'Quarterly Data'!K51</f>
        <v>0.0733256850685607</v>
      </c>
      <c r="L55" s="9" t="n">
        <f aca="false">'Quarterly Data'!L44/'Quarterly Data'!L51</f>
        <v>0.0727480160008471</v>
      </c>
      <c r="M55" s="9" t="n">
        <f aca="false">'Quarterly Data'!M44/'Quarterly Data'!M51</f>
        <v>0.0783838887939189</v>
      </c>
      <c r="N55" s="9" t="n">
        <f aca="false">'Quarterly Data'!N44/'Quarterly Data'!N51</f>
        <v>0.0532497678142747</v>
      </c>
      <c r="O55" s="9" t="n">
        <f aca="false">'Quarterly Data'!O44/'Quarterly Data'!O51</f>
        <v>0.0704880412676842</v>
      </c>
      <c r="P55" s="9" t="n">
        <f aca="false">'Quarterly Data'!P44/'Quarterly Data'!P51</f>
        <v>0.082301772502794</v>
      </c>
      <c r="Q55" s="9" t="n">
        <f aca="false">'Quarterly Data'!Q44/'Quarterly Data'!Q51</f>
        <v>0.0871164261834214</v>
      </c>
      <c r="R55" s="9" t="n">
        <f aca="false">'Quarterly Data'!R44/'Quarterly Data'!R51</f>
        <v>0.0587316456932411</v>
      </c>
      <c r="S55" s="9" t="n">
        <f aca="false">'Quarterly Data'!S44/'Quarterly Data'!S51</f>
        <v>0.0446870830500092</v>
      </c>
      <c r="T55" s="9" t="n">
        <f aca="false">'Quarterly Data'!T44/'Quarterly Data'!T51</f>
        <v>0.0616425705729778</v>
      </c>
      <c r="U55" s="9" t="n">
        <f aca="false">'Quarterly Data'!U44/'Quarterly Data'!U51</f>
        <v>0.0805247362060746</v>
      </c>
      <c r="V55" s="9" t="n">
        <f aca="false">'Quarterly Data'!V44/'Quarterly Data'!V51</f>
        <v>0.0579500678562005</v>
      </c>
      <c r="W55" s="9" t="n">
        <f aca="false">'Quarterly Data'!W44/'Quarterly Data'!W51</f>
        <v>0.0654342978217318</v>
      </c>
      <c r="X55" s="9" t="n">
        <f aca="false">'Quarterly Data'!X44/'Quarterly Data'!X51</f>
        <v>0.0862236067123768</v>
      </c>
      <c r="Y55" s="9" t="n">
        <f aca="false">'Quarterly Data'!Y44/'Quarterly Data'!Y51</f>
        <v>0.0766316705624248</v>
      </c>
      <c r="Z55" s="9" t="n">
        <f aca="false">'Quarterly Data'!Z44/'Quarterly Data'!Z51</f>
        <v>0.0660495028530424</v>
      </c>
      <c r="AA55" s="9" t="n">
        <f aca="false">'Quarterly Data'!AA44/'Quarterly Data'!AA51</f>
        <v>0.0830005130024603</v>
      </c>
      <c r="AB55" s="9" t="n">
        <f aca="false">'Quarterly Data'!AB44/'Quarterly Data'!AB51</f>
        <v>0.0948672086036165</v>
      </c>
      <c r="AC55" s="9" t="n">
        <f aca="false">'Quarterly Data'!AC44/'Quarterly Data'!AC51</f>
        <v>0.119030545622226</v>
      </c>
      <c r="AD55" s="9" t="n">
        <f aca="false">'Quarterly Data'!AD44/'Quarterly Data'!AD51</f>
        <v>0.0730053897028564</v>
      </c>
      <c r="AE55" s="9" t="n">
        <f aca="false">'Quarterly Data'!AE44/'Quarterly Data'!AE51</f>
        <v>0.1116972087614</v>
      </c>
      <c r="AF55" s="9" t="n">
        <f aca="false">'Quarterly Data'!AF44/'Quarterly Data'!AF51</f>
        <v>0.116500698983819</v>
      </c>
      <c r="AG55" s="9" t="n">
        <f aca="false">'Quarterly Data'!AG44/'Quarterly Data'!AG51</f>
        <v>0.133116263261843</v>
      </c>
      <c r="AH55" s="9" t="n">
        <f aca="false">'Quarterly Data'!AH44/'Quarterly Data'!AH51</f>
        <v>0.0925755318710678</v>
      </c>
      <c r="AI55" s="9" t="n">
        <f aca="false">'Quarterly Data'!AI44/'Quarterly Data'!AI51</f>
        <v>0.0853563191012608</v>
      </c>
      <c r="AJ55" s="9" t="n">
        <f aca="false">'Quarterly Data'!AJ44/'Quarterly Data'!AJ51</f>
        <v>0.0888698682053525</v>
      </c>
      <c r="AK55" s="9" t="n">
        <f aca="false">'Quarterly Data'!AK44/'Quarterly Data'!AK51</f>
        <v>0.10488618178258</v>
      </c>
      <c r="AL55" s="9" t="n">
        <f aca="false">'Quarterly Data'!AL44/'Quarterly Data'!AL51</f>
        <v>0.0872819204065256</v>
      </c>
      <c r="AM55" s="9" t="n">
        <f aca="false">'Quarterly Data'!AM44/'Quarterly Data'!AM51</f>
        <v>0.103877234985383</v>
      </c>
      <c r="AN55" s="9" t="n">
        <f aca="false">'Quarterly Data'!AN44/'Quarterly Data'!AN51</f>
        <v>0.1265122023575</v>
      </c>
      <c r="AO55" s="9" t="n">
        <f aca="false">'Quarterly Data'!AO44/'Quarterly Data'!AO51</f>
        <v>0.138602951837608</v>
      </c>
      <c r="AP55" s="9" t="n">
        <f aca="false">'Quarterly Data'!AP44/'Quarterly Data'!AP51</f>
        <v>0.104852515461402</v>
      </c>
      <c r="AQ55" s="9" t="n">
        <f aca="false">'Quarterly Data'!AQ44/'Quarterly Data'!AQ51</f>
        <v>0.153071223583037</v>
      </c>
    </row>
    <row r="56" customFormat="false" ht="15" hidden="false" customHeight="true" outlineLevel="0" collapsed="false">
      <c r="A56" s="3" t="s">
        <v>162</v>
      </c>
      <c r="B56" s="9" t="n">
        <f aca="false">'Quarterly Data'!B27/'Quarterly Data'!B51</f>
        <v>0.731786916317907</v>
      </c>
      <c r="C56" s="9" t="n">
        <f aca="false">'Quarterly Data'!C27/'Quarterly Data'!C51</f>
        <v>0.74264495243025</v>
      </c>
      <c r="D56" s="9" t="n">
        <f aca="false">'Quarterly Data'!D27/'Quarterly Data'!D51</f>
        <v>0.759238401256079</v>
      </c>
      <c r="E56" s="9" t="n">
        <f aca="false">'Quarterly Data'!E27/'Quarterly Data'!E51</f>
        <v>0.775198724500909</v>
      </c>
      <c r="F56" s="9" t="n">
        <f aca="false">'Quarterly Data'!F27/'Quarterly Data'!F51</f>
        <v>0.74515847320051</v>
      </c>
      <c r="G56" s="9" t="n">
        <f aca="false">'Quarterly Data'!G27/'Quarterly Data'!G51</f>
        <v>0.75757574698698</v>
      </c>
      <c r="H56" s="9" t="n">
        <f aca="false">'Quarterly Data'!H27/'Quarterly Data'!H51</f>
        <v>0.79061762821095</v>
      </c>
      <c r="I56" s="9" t="n">
        <f aca="false">'Quarterly Data'!I27/'Quarterly Data'!I51</f>
        <v>0.815973432587217</v>
      </c>
      <c r="J56" s="9" t="n">
        <f aca="false">'Quarterly Data'!J27/'Quarterly Data'!J51</f>
        <v>0.774375912918544</v>
      </c>
      <c r="K56" s="9" t="n">
        <f aca="false">'Quarterly Data'!K27/'Quarterly Data'!K51</f>
        <v>0.804204236828671</v>
      </c>
      <c r="L56" s="9" t="n">
        <f aca="false">'Quarterly Data'!L27/'Quarterly Data'!L51</f>
        <v>0.824671831371395</v>
      </c>
      <c r="M56" s="9" t="n">
        <f aca="false">'Quarterly Data'!M27/'Quarterly Data'!M51</f>
        <v>0.83475028463514</v>
      </c>
      <c r="N56" s="9" t="n">
        <f aca="false">'Quarterly Data'!N27/'Quarterly Data'!N51</f>
        <v>0.820094810872939</v>
      </c>
      <c r="O56" s="9" t="n">
        <f aca="false">'Quarterly Data'!O27/'Quarterly Data'!O51</f>
        <v>0.835295465904313</v>
      </c>
      <c r="P56" s="9" t="n">
        <f aca="false">'Quarterly Data'!P27/'Quarterly Data'!P51</f>
        <v>0.87302643761512</v>
      </c>
      <c r="Q56" s="9" t="n">
        <f aca="false">'Quarterly Data'!Q27/'Quarterly Data'!Q51</f>
        <v>0.887277131359929</v>
      </c>
      <c r="R56" s="9" t="n">
        <f aca="false">'Quarterly Data'!R27/'Quarterly Data'!R51</f>
        <v>0.859901587880187</v>
      </c>
      <c r="S56" s="9" t="n">
        <f aca="false">'Quarterly Data'!S27/'Quarterly Data'!S51</f>
        <v>0.826807956214039</v>
      </c>
      <c r="T56" s="9" t="n">
        <f aca="false">'Quarterly Data'!T27/'Quarterly Data'!T51</f>
        <v>0.752522429071519</v>
      </c>
      <c r="U56" s="9" t="n">
        <f aca="false">'Quarterly Data'!U27/'Quarterly Data'!U51</f>
        <v>0.742906337717301</v>
      </c>
      <c r="V56" s="9" t="n">
        <f aca="false">'Quarterly Data'!V27/'Quarterly Data'!V51</f>
        <v>0.687454229839994</v>
      </c>
      <c r="W56" s="9" t="n">
        <f aca="false">'Quarterly Data'!W27/'Quarterly Data'!W51</f>
        <v>0.716514495869075</v>
      </c>
      <c r="X56" s="9" t="n">
        <f aca="false">'Quarterly Data'!X27/'Quarterly Data'!X51</f>
        <v>0.752303826033203</v>
      </c>
      <c r="Y56" s="9" t="n">
        <f aca="false">'Quarterly Data'!Y27/'Quarterly Data'!Y51</f>
        <v>0.817827232487517</v>
      </c>
      <c r="Z56" s="9" t="n">
        <f aca="false">'Quarterly Data'!Z27/'Quarterly Data'!Z51</f>
        <v>0.79106312367326</v>
      </c>
      <c r="AA56" s="9" t="n">
        <f aca="false">'Quarterly Data'!AA27/'Quarterly Data'!AA51</f>
        <v>0.881582930783316</v>
      </c>
      <c r="AB56" s="9" t="n">
        <f aca="false">'Quarterly Data'!AB27/'Quarterly Data'!AB51</f>
        <v>0.905624145291698</v>
      </c>
      <c r="AC56" s="9" t="n">
        <f aca="false">'Quarterly Data'!AC27/'Quarterly Data'!AC51</f>
        <v>0.934222815009947</v>
      </c>
      <c r="AD56" s="9" t="n">
        <f aca="false">'Quarterly Data'!AD27/'Quarterly Data'!AD51</f>
        <v>0.896938343892421</v>
      </c>
      <c r="AE56" s="9" t="n">
        <f aca="false">'Quarterly Data'!AE27/'Quarterly Data'!AE51</f>
        <v>0.948645321511163</v>
      </c>
      <c r="AF56" s="9" t="n">
        <f aca="false">'Quarterly Data'!AF27/'Quarterly Data'!AF51</f>
        <v>0.956072494013073</v>
      </c>
      <c r="AG56" s="9" t="n">
        <f aca="false">'Quarterly Data'!AG27/'Quarterly Data'!AG51</f>
        <v>0.989754314370293</v>
      </c>
      <c r="AH56" s="9" t="n">
        <f aca="false">'Quarterly Data'!AH27/'Quarterly Data'!AH51</f>
        <v>0.950322805942717</v>
      </c>
      <c r="AI56" s="9" t="n">
        <f aca="false">'Quarterly Data'!AI27/'Quarterly Data'!AI51</f>
        <v>0.982840316393289</v>
      </c>
      <c r="AJ56" s="9" t="n">
        <f aca="false">'Quarterly Data'!AJ27/'Quarterly Data'!AJ51</f>
        <v>0.982384314953071</v>
      </c>
      <c r="AK56" s="9" t="n">
        <f aca="false">'Quarterly Data'!AK27/'Quarterly Data'!AK51</f>
        <v>1.00213937700566</v>
      </c>
      <c r="AL56" s="9" t="n">
        <f aca="false">'Quarterly Data'!AL27/'Quarterly Data'!AL51</f>
        <v>0.98314634942769</v>
      </c>
      <c r="AM56" s="9" t="n">
        <f aca="false">'Quarterly Data'!AM27/'Quarterly Data'!AM51</f>
        <v>0.998798289071282</v>
      </c>
      <c r="AN56" s="9" t="n">
        <f aca="false">'Quarterly Data'!AN27/'Quarterly Data'!AN51</f>
        <v>1.00187233135262</v>
      </c>
      <c r="AO56" s="9" t="n">
        <f aca="false">'Quarterly Data'!AO27/'Quarterly Data'!AO51</f>
        <v>1.02381344770226</v>
      </c>
      <c r="AP56" s="9" t="n">
        <f aca="false">'Quarterly Data'!AP27/'Quarterly Data'!AP51</f>
        <v>1.00177401342829</v>
      </c>
      <c r="AQ56" s="9" t="n">
        <f aca="false">'Quarterly Data'!AQ27/'Quarterly Data'!AQ51</f>
        <v>1.02484862928834</v>
      </c>
    </row>
    <row r="57" customFormat="false" ht="15" hidden="false" customHeight="true" outlineLevel="0" collapsed="false">
      <c r="A57" s="3" t="s">
        <v>163</v>
      </c>
      <c r="B57" s="9" t="n">
        <f aca="false">'Quarterly Data'!B26/'Quarterly Data'!B51</f>
        <v>0.604609539990137</v>
      </c>
      <c r="C57" s="9" t="n">
        <f aca="false">'Quarterly Data'!C26/'Quarterly Data'!C51</f>
        <v>0.807197967890531</v>
      </c>
      <c r="D57" s="9" t="n">
        <f aca="false">'Quarterly Data'!D26/'Quarterly Data'!D51</f>
        <v>0.762793871609908</v>
      </c>
      <c r="E57" s="9" t="n">
        <f aca="false">'Quarterly Data'!E26/'Quarterly Data'!E51</f>
        <v>0.77460338591795</v>
      </c>
      <c r="F57" s="9" t="n">
        <f aca="false">'Quarterly Data'!F26/'Quarterly Data'!F51</f>
        <v>0.7434478888327</v>
      </c>
      <c r="G57" s="9" t="n">
        <f aca="false">'Quarterly Data'!G26/'Quarterly Data'!G51</f>
        <v>0.723533757875359</v>
      </c>
      <c r="H57" s="9" t="n">
        <f aca="false">'Quarterly Data'!H26/'Quarterly Data'!H51</f>
        <v>0.821587294287108</v>
      </c>
      <c r="I57" s="9" t="n">
        <f aca="false">'Quarterly Data'!I26/'Quarterly Data'!I51</f>
        <v>0.798503924842506</v>
      </c>
      <c r="J57" s="9" t="n">
        <f aca="false">'Quarterly Data'!J26/'Quarterly Data'!J51</f>
        <v>0.744328303545117</v>
      </c>
      <c r="K57" s="9" t="n">
        <f aca="false">'Quarterly Data'!K26/'Quarterly Data'!K51</f>
        <v>0.798916095665913</v>
      </c>
      <c r="L57" s="9" t="n">
        <f aca="false">'Quarterly Data'!L26/'Quarterly Data'!L51</f>
        <v>0.798345597782568</v>
      </c>
      <c r="M57" s="9" t="n">
        <f aca="false">'Quarterly Data'!M26/'Quarterly Data'!M51</f>
        <v>0.806310250326565</v>
      </c>
      <c r="N57" s="9" t="n">
        <f aca="false">'Quarterly Data'!N26/'Quarterly Data'!N51</f>
        <v>0.816420539374785</v>
      </c>
      <c r="O57" s="9" t="n">
        <f aca="false">'Quarterly Data'!O26/'Quarterly Data'!O51</f>
        <v>0.803105974305899</v>
      </c>
      <c r="P57" s="9" t="n">
        <f aca="false">'Quarterly Data'!P26/'Quarterly Data'!P51</f>
        <v>0.861494671835154</v>
      </c>
      <c r="Q57" s="9" t="n">
        <f aca="false">'Quarterly Data'!Q26/'Quarterly Data'!Q51</f>
        <v>0.858051108147457</v>
      </c>
      <c r="R57" s="9" t="n">
        <f aca="false">'Quarterly Data'!R26/'Quarterly Data'!R51</f>
        <v>0.839479654202353</v>
      </c>
      <c r="S57" s="9" t="n">
        <f aca="false">'Quarterly Data'!S26/'Quarterly Data'!S51</f>
        <v>0.823372759458937</v>
      </c>
      <c r="T57" s="9" t="n">
        <f aca="false">'Quarterly Data'!T26/'Quarterly Data'!T51</f>
        <v>0.742119763504003</v>
      </c>
      <c r="U57" s="9" t="n">
        <f aca="false">'Quarterly Data'!U26/'Quarterly Data'!U51</f>
        <v>0.709768050403206</v>
      </c>
      <c r="V57" s="9" t="n">
        <f aca="false">'Quarterly Data'!V26/'Quarterly Data'!V51</f>
        <v>0.68035354721592</v>
      </c>
      <c r="W57" s="9" t="n">
        <f aca="false">'Quarterly Data'!W26/'Quarterly Data'!W51</f>
        <v>0.741354306130799</v>
      </c>
      <c r="X57" s="9" t="n">
        <f aca="false">'Quarterly Data'!X26/'Quarterly Data'!X51</f>
        <v>0.731158564940257</v>
      </c>
      <c r="Y57" s="9" t="n">
        <f aca="false">'Quarterly Data'!Y26/'Quarterly Data'!Y51</f>
        <v>0.784659372264</v>
      </c>
      <c r="Z57" s="9" t="n">
        <f aca="false">'Quarterly Data'!Z26/'Quarterly Data'!Z51</f>
        <v>0.78790522029384</v>
      </c>
      <c r="AA57" s="9" t="n">
        <f aca="false">'Quarterly Data'!AA26/'Quarterly Data'!AA51</f>
        <v>0.874851323477713</v>
      </c>
      <c r="AB57" s="9" t="n">
        <f aca="false">'Quarterly Data'!AB26/'Quarterly Data'!AB51</f>
        <v>0.889132409857485</v>
      </c>
      <c r="AC57" s="9" t="n">
        <f aca="false">'Quarterly Data'!AC26/'Quarterly Data'!AC51</f>
        <v>0.9424233882091</v>
      </c>
      <c r="AD57" s="9" t="n">
        <f aca="false">'Quarterly Data'!AD26/'Quarterly Data'!AD51</f>
        <v>0.880245038320122</v>
      </c>
      <c r="AE57" s="9" t="n">
        <f aca="false">'Quarterly Data'!AE26/'Quarterly Data'!AE51</f>
        <v>0.943002920509698</v>
      </c>
      <c r="AF57" s="9" t="n">
        <f aca="false">'Quarterly Data'!AF26/'Quarterly Data'!AF51</f>
        <v>0.925200354114495</v>
      </c>
      <c r="AG57" s="9" t="n">
        <f aca="false">'Quarterly Data'!AG26/'Quarterly Data'!AG51</f>
        <v>0.971288081167373</v>
      </c>
      <c r="AH57" s="9" t="n">
        <f aca="false">'Quarterly Data'!AH26/'Quarterly Data'!AH51</f>
        <v>0.921845643156545</v>
      </c>
      <c r="AI57" s="9" t="n">
        <f aca="false">'Quarterly Data'!AI26/'Quarterly Data'!AI51</f>
        <v>0.961721030947492</v>
      </c>
      <c r="AJ57" s="9" t="n">
        <f aca="false">'Quarterly Data'!AJ26/'Quarterly Data'!AJ51</f>
        <v>1.00874302281479</v>
      </c>
      <c r="AK57" s="9" t="n">
        <f aca="false">'Quarterly Data'!AK26/'Quarterly Data'!AK51</f>
        <v>0.955094057529443</v>
      </c>
      <c r="AL57" s="9" t="n">
        <f aca="false">'Quarterly Data'!AL26/'Quarterly Data'!AL51</f>
        <v>0.970279242081254</v>
      </c>
      <c r="AM57" s="9" t="n">
        <f aca="false">'Quarterly Data'!AM26/'Quarterly Data'!AM51</f>
        <v>0.990450571436302</v>
      </c>
      <c r="AN57" s="9" t="n">
        <f aca="false">'Quarterly Data'!AN26/'Quarterly Data'!AN51</f>
        <v>1.06353092867849</v>
      </c>
      <c r="AO57" s="9" t="n">
        <f aca="false">'Quarterly Data'!AO26/'Quarterly Data'!AO51</f>
        <v>0.986123539926893</v>
      </c>
      <c r="AP57" s="9" t="n">
        <f aca="false">'Quarterly Data'!AP26/'Quarterly Data'!AP51</f>
        <v>0.930770500961083</v>
      </c>
      <c r="AQ57" s="9" t="n">
        <f aca="false">'Quarterly Data'!AQ26/'Quarterly Data'!AQ51</f>
        <v>0.987165101402844</v>
      </c>
    </row>
    <row r="58" customFormat="false" ht="15" hidden="false" customHeight="true" outlineLevel="0" collapsed="false">
      <c r="A58" s="10" t="s">
        <v>164</v>
      </c>
    </row>
    <row r="59" customFormat="false" ht="15" hidden="false" customHeight="true" outlineLevel="0" collapsed="false"/>
    <row r="60" customFormat="false" ht="15" hidden="false" customHeight="true" outlineLevel="0" collapsed="false"/>
    <row r="62" customFormat="false" ht="15" hidden="false" customHeight="true" outlineLevel="0" collapsed="false"/>
    <row r="63" customFormat="false" ht="15" hidden="false" customHeight="true" outlineLevel="0" collapsed="false"/>
    <row r="64" customFormat="false" ht="15" hidden="false" customHeight="true" outlineLevel="0" collapsed="false"/>
    <row r="65" customFormat="false" ht="15" hidden="false" customHeight="true" outlineLevel="0" collapsed="false"/>
    <row r="66" customFormat="false" ht="15" hidden="false" customHeight="true" outlineLevel="0" collapsed="false"/>
    <row r="67" customFormat="false" ht="15" hidden="false" customHeight="true" outlineLevel="0" collapsed="false"/>
    <row r="68" customFormat="false" ht="15" hidden="false" customHeight="true" outlineLevel="0" collapsed="false"/>
    <row r="69" customFormat="false" ht="15" hidden="false" customHeight="true" outlineLevel="0" collapsed="false">
      <c r="A69" s="3" t="s">
        <v>165</v>
      </c>
      <c r="B69" s="9" t="n">
        <f aca="false">'Quarterly Data'!B47/'Quarterly Data'!B51</f>
        <v>0.625578166455052</v>
      </c>
      <c r="C69" s="9" t="n">
        <f aca="false">'Quarterly Data'!C47/'Quarterly Data'!C51</f>
        <v>1.33249367582237</v>
      </c>
      <c r="D69" s="9" t="n">
        <f aca="false">'Quarterly Data'!D47/'Quarterly Data'!D51</f>
        <v>2.18023921140352</v>
      </c>
      <c r="E69" s="9" t="n">
        <f aca="false">'Quarterly Data'!E47/'Quarterly Data'!E51</f>
        <v>2.94401848778974</v>
      </c>
      <c r="F69" s="9" t="n">
        <f aca="false">'Quarterly Data'!F47/'Quarterly Data'!F51</f>
        <v>0.765582406922352</v>
      </c>
      <c r="G69" s="9" t="n">
        <f aca="false">'Quarterly Data'!G47/'Quarterly Data'!G51</f>
        <v>1.44727958699953</v>
      </c>
      <c r="H69" s="9" t="n">
        <f aca="false">'Quarterly Data'!H47/'Quarterly Data'!H51</f>
        <v>2.44477063386165</v>
      </c>
      <c r="I69" s="9" t="n">
        <f aca="false">'Quarterly Data'!I47/'Quarterly Data'!I51</f>
        <v>3.27867872153659</v>
      </c>
      <c r="J69" s="9" t="n">
        <f aca="false">'Quarterly Data'!J47/'Quarterly Data'!J51</f>
        <v>0.880411992414979</v>
      </c>
      <c r="K69" s="9" t="n">
        <f aca="false">'Quarterly Data'!K47/'Quarterly Data'!K51</f>
        <v>1.70347415021536</v>
      </c>
      <c r="L69" s="9" t="n">
        <f aca="false">'Quarterly Data'!L47/'Quarterly Data'!L51</f>
        <v>2.6298319497879</v>
      </c>
      <c r="M69" s="9" t="n">
        <f aca="false">'Quarterly Data'!M47/'Quarterly Data'!M51</f>
        <v>3.44658508809804</v>
      </c>
      <c r="N69" s="9" t="n">
        <f aca="false">'Quarterly Data'!N47/'Quarterly Data'!N51</f>
        <v>0.95168548080966</v>
      </c>
      <c r="O69" s="9" t="n">
        <f aca="false">'Quarterly Data'!O47/'Quarterly Data'!O51</f>
        <v>1.71254641183122</v>
      </c>
      <c r="P69" s="9" t="n">
        <f aca="false">'Quarterly Data'!P47/'Quarterly Data'!P51</f>
        <v>2.71265561789636</v>
      </c>
      <c r="Q69" s="9" t="n">
        <f aca="false">'Quarterly Data'!Q47/'Quarterly Data'!Q51</f>
        <v>3.5713686275523</v>
      </c>
      <c r="R69" s="9" t="n">
        <f aca="false">'Quarterly Data'!R47/'Quarterly Data'!R51</f>
        <v>0.928235336585019</v>
      </c>
      <c r="S69" s="9" t="n">
        <f aca="false">'Quarterly Data'!S47/'Quarterly Data'!S51</f>
        <v>1.62260799851946</v>
      </c>
      <c r="T69" s="9" t="n">
        <f aca="false">'Quarterly Data'!T47/'Quarterly Data'!T51</f>
        <v>2.56488338071596</v>
      </c>
      <c r="U69" s="9" t="n">
        <f aca="false">'Quarterly Data'!U47/'Quarterly Data'!U51</f>
        <v>3.20354953346987</v>
      </c>
      <c r="V69" s="9" t="n">
        <f aca="false">'Quarterly Data'!V47/'Quarterly Data'!V51</f>
        <v>0.870619653496569</v>
      </c>
      <c r="W69" s="9" t="n">
        <f aca="false">'Quarterly Data'!W47/'Quarterly Data'!W51</f>
        <v>1.47166298293913</v>
      </c>
      <c r="X69" s="9" t="n">
        <f aca="false">'Quarterly Data'!X47/'Quarterly Data'!X51</f>
        <v>2.42718444755046</v>
      </c>
      <c r="Y69" s="9" t="n">
        <f aca="false">'Quarterly Data'!Y47/'Quarterly Data'!Y51</f>
        <v>3.15887033261319</v>
      </c>
      <c r="Z69" s="9" t="n">
        <f aca="false">'Quarterly Data'!Z47/'Quarterly Data'!Z51</f>
        <v>0.911802644890373</v>
      </c>
      <c r="AA69" s="9" t="n">
        <f aca="false">'Quarterly Data'!AA47/'Quarterly Data'!AA51</f>
        <v>1.70587285955589</v>
      </c>
      <c r="AB69" s="9" t="n">
        <f aca="false">'Quarterly Data'!AB47/'Quarterly Data'!AB51</f>
        <v>2.8203943452393</v>
      </c>
      <c r="AC69" s="9" t="n">
        <f aca="false">'Quarterly Data'!AC47/'Quarterly Data'!AC51</f>
        <v>3.68198696973998</v>
      </c>
      <c r="AD69" s="9" t="n">
        <f aca="false">'Quarterly Data'!AD47/'Quarterly Data'!AD51</f>
        <v>1.00978125201965</v>
      </c>
      <c r="AE69" s="9" t="n">
        <f aca="false">'Quarterly Data'!AE47/'Quarterly Data'!AE51</f>
        <v>1.88869952604888</v>
      </c>
      <c r="AF69" s="9" t="n">
        <f aca="false">'Quarterly Data'!AF47/'Quarterly Data'!AF51</f>
        <v>3.0467148354593</v>
      </c>
      <c r="AG69" s="9" t="n">
        <f aca="false">'Quarterly Data'!AG47/'Quarterly Data'!AG51</f>
        <v>3.9247433093931</v>
      </c>
      <c r="AH69" s="9" t="n">
        <f aca="false">'Quarterly Data'!AH47/'Quarterly Data'!AH51</f>
        <v>1.05857766003607</v>
      </c>
      <c r="AI69" s="9" t="n">
        <f aca="false">'Quarterly Data'!AI47/'Quarterly Data'!AI51</f>
        <v>2.04362928037237</v>
      </c>
      <c r="AJ69" s="9" t="n">
        <f aca="false">'Quarterly Data'!AJ47/'Quarterly Data'!AJ51</f>
        <v>3.166298119188</v>
      </c>
      <c r="AK69" s="9" t="n">
        <f aca="false">'Quarterly Data'!AK47/'Quarterly Data'!AK51</f>
        <v>4.02836706321589</v>
      </c>
      <c r="AL69" s="9" t="n">
        <f aca="false">'Quarterly Data'!AL47/'Quarterly Data'!AL51</f>
        <v>1.06625412648192</v>
      </c>
      <c r="AM69" s="9" t="n">
        <f aca="false">'Quarterly Data'!AM47/'Quarterly Data'!AM51</f>
        <v>1.99413699294023</v>
      </c>
      <c r="AN69" s="9" t="n">
        <f aca="false">'Quarterly Data'!AN47/'Quarterly Data'!AN51</f>
        <v>3.19804485736818</v>
      </c>
      <c r="AO69" s="9" t="n">
        <f aca="false">'Quarterly Data'!AO47/'Quarterly Data'!AO51</f>
        <v>4.22735628725313</v>
      </c>
      <c r="AP69" s="9" t="n">
        <f aca="false">'Quarterly Data'!AP47/'Quarterly Data'!AP51</f>
        <v>1.05273636729867</v>
      </c>
      <c r="AQ69" s="9" t="n">
        <f aca="false">'Quarterly Data'!AQ47/'Quarterly Data'!AQ51</f>
        <v>1.90439375954484</v>
      </c>
    </row>
    <row r="70" customFormat="false" ht="15" hidden="false" customHeight="true" outlineLevel="0" collapsed="false">
      <c r="A70" s="3" t="s">
        <v>166</v>
      </c>
      <c r="B70" s="9" t="n">
        <f aca="false">'Quarterly Data'!B48/'Quarterly Data'!B51</f>
        <v>0.625578166455052</v>
      </c>
      <c r="C70" s="9" t="n">
        <f aca="false">'Quarterly Data'!C48/'Quarterly Data'!C51</f>
        <v>0.706894883273172</v>
      </c>
      <c r="D70" s="9" t="n">
        <f aca="false">'Quarterly Data'!D48/'Quarterly Data'!D51</f>
        <v>0.848607921214071</v>
      </c>
      <c r="E70" s="9" t="n">
        <f aca="false">'Quarterly Data'!E48/'Quarterly Data'!E51</f>
        <v>0.762430278576908</v>
      </c>
      <c r="F70" s="9" t="n">
        <f aca="false">'Quarterly Data'!F48/'Quarterly Data'!F51</f>
        <v>0.765582406922352</v>
      </c>
      <c r="G70" s="9" t="n">
        <f aca="false">'Quarterly Data'!G48/'Quarterly Data'!G51</f>
        <v>0.683893348005195</v>
      </c>
      <c r="H70" s="9" t="n">
        <f aca="false">'Quarterly Data'!H48/'Quarterly Data'!H51</f>
        <v>0.998670656719557</v>
      </c>
      <c r="I70" s="9" t="n">
        <f aca="false">'Quarterly Data'!I48/'Quarterly Data'!I51</f>
        <v>0.833874542993874</v>
      </c>
      <c r="J70" s="9" t="n">
        <f aca="false">'Quarterly Data'!J48/'Quarterly Data'!J51</f>
        <v>0.880411992414979</v>
      </c>
      <c r="K70" s="9" t="n">
        <f aca="false">'Quarterly Data'!K48/'Quarterly Data'!K51</f>
        <v>0.823723183037435</v>
      </c>
      <c r="L70" s="9" t="n">
        <f aca="false">'Quarterly Data'!L48/'Quarterly Data'!L51</f>
        <v>0.928044850967117</v>
      </c>
      <c r="M70" s="9" t="n">
        <f aca="false">'Quarterly Data'!M48/'Quarterly Data'!M51</f>
        <v>0.819500470543558</v>
      </c>
      <c r="N70" s="9" t="n">
        <f aca="false">'Quarterly Data'!N48/'Quarterly Data'!N51</f>
        <v>0.95168548080966</v>
      </c>
      <c r="O70" s="9" t="n">
        <f aca="false">'Quarterly Data'!O48/'Quarterly Data'!O51</f>
        <v>0.764685011534597</v>
      </c>
      <c r="P70" s="9" t="n">
        <f aca="false">'Quarterly Data'!P48/'Quarterly Data'!P51</f>
        <v>1.00328934618026</v>
      </c>
      <c r="Q70" s="9" t="n">
        <f aca="false">'Quarterly Data'!Q48/'Quarterly Data'!Q51</f>
        <v>0.86069738703024</v>
      </c>
      <c r="R70" s="9" t="n">
        <f aca="false">'Quarterly Data'!R48/'Quarterly Data'!R51</f>
        <v>0.928235336585019</v>
      </c>
      <c r="S70" s="9" t="n">
        <f aca="false">'Quarterly Data'!S48/'Quarterly Data'!S51</f>
        <v>0.6930060156382</v>
      </c>
      <c r="T70" s="9" t="n">
        <f aca="false">'Quarterly Data'!T48/'Quarterly Data'!T51</f>
        <v>0.940948530112466</v>
      </c>
      <c r="U70" s="9" t="n">
        <f aca="false">'Quarterly Data'!U48/'Quarterly Data'!U51</f>
        <v>0.630039963419527</v>
      </c>
      <c r="V70" s="9" t="n">
        <f aca="false">'Quarterly Data'!V48/'Quarterly Data'!V51</f>
        <v>0.870619653496569</v>
      </c>
      <c r="W70" s="9" t="n">
        <f aca="false">'Quarterly Data'!W48/'Quarterly Data'!W51</f>
        <v>0.602362184918355</v>
      </c>
      <c r="X70" s="9" t="n">
        <f aca="false">'Quarterly Data'!X48/'Quarterly Data'!X51</f>
        <v>0.957028224216475</v>
      </c>
      <c r="Y70" s="9" t="n">
        <f aca="false">'Quarterly Data'!Y48/'Quarterly Data'!Y51</f>
        <v>0.735295491370737</v>
      </c>
      <c r="Z70" s="9" t="n">
        <f aca="false">'Quarterly Data'!Z48/'Quarterly Data'!Z51</f>
        <v>0.911802644890373</v>
      </c>
      <c r="AA70" s="9" t="n">
        <f aca="false">'Quarterly Data'!AA48/'Quarterly Data'!AA51</f>
        <v>0.793624714609098</v>
      </c>
      <c r="AB70" s="9" t="n">
        <f aca="false">'Quarterly Data'!AB48/'Quarterly Data'!AB51</f>
        <v>1.11467368098891</v>
      </c>
      <c r="AC70" s="9" t="n">
        <f aca="false">'Quarterly Data'!AC48/'Quarterly Data'!AC51</f>
        <v>0.86526478759032</v>
      </c>
      <c r="AD70" s="9" t="n">
        <f aca="false">'Quarterly Data'!AD48/'Quarterly Data'!AD51</f>
        <v>1.00978125201965</v>
      </c>
      <c r="AE70" s="9" t="n">
        <f aca="false">'Quarterly Data'!AE48/'Quarterly Data'!AE51</f>
        <v>0.88710419810796</v>
      </c>
      <c r="AF70" s="9" t="n">
        <f aca="false">'Quarterly Data'!AF48/'Quarterly Data'!AF51</f>
        <v>1.15890307457172</v>
      </c>
      <c r="AG70" s="9" t="n">
        <f aca="false">'Quarterly Data'!AG48/'Quarterly Data'!AG51</f>
        <v>0.876182919428363</v>
      </c>
      <c r="AH70" s="9" t="n">
        <f aca="false">'Quarterly Data'!AH48/'Quarterly Data'!AH51</f>
        <v>1.05857766003607</v>
      </c>
      <c r="AI70" s="9" t="n">
        <f aca="false">'Quarterly Data'!AI48/'Quarterly Data'!AI51</f>
        <v>0.985652922618635</v>
      </c>
      <c r="AJ70" s="9" t="n">
        <f aca="false">'Quarterly Data'!AJ48/'Quarterly Data'!AJ51</f>
        <v>1.12483970383332</v>
      </c>
      <c r="AK70" s="9" t="n">
        <f aca="false">'Quarterly Data'!AK48/'Quarterly Data'!AK51</f>
        <v>0.864856437206164</v>
      </c>
      <c r="AL70" s="9" t="n">
        <f aca="false">'Quarterly Data'!AL48/'Quarterly Data'!AL51</f>
        <v>1.06625412648192</v>
      </c>
      <c r="AM70" s="9" t="n">
        <f aca="false">'Quarterly Data'!AM48/'Quarterly Data'!AM51</f>
        <v>0.931343324584051</v>
      </c>
      <c r="AN70" s="9" t="n">
        <f aca="false">'Quarterly Data'!AN48/'Quarterly Data'!AN51</f>
        <v>1.20427796378677</v>
      </c>
      <c r="AO70" s="9" t="n">
        <f aca="false">'Quarterly Data'!AO48/'Quarterly Data'!AO51</f>
        <v>1.00271657307737</v>
      </c>
      <c r="AP70" s="9" t="n">
        <f aca="false">'Quarterly Data'!AP48/'Quarterly Data'!AP51</f>
        <v>1.05273636729867</v>
      </c>
      <c r="AQ70" s="9" t="n">
        <f aca="false">'Quarterly Data'!AQ48/'Quarterly Data'!AQ51</f>
        <v>0.853849717947569</v>
      </c>
    </row>
    <row r="71" customFormat="false" ht="15" hidden="false" customHeight="true" outlineLevel="0" collapsed="false">
      <c r="A71" s="3" t="s">
        <v>167</v>
      </c>
      <c r="B71" s="13" t="n">
        <f aca="false">B70*4/B8</f>
        <v>0.0349723485925023</v>
      </c>
      <c r="C71" s="13" t="n">
        <f aca="false">C70*4/C8</f>
        <v>0.042377233995339</v>
      </c>
      <c r="D71" s="13" t="n">
        <f aca="false">D70*4/D8</f>
        <v>0.0530377270910551</v>
      </c>
      <c r="E71" s="13" t="n">
        <f aca="false">E70*4/E8</f>
        <v>0.0477329456446575</v>
      </c>
      <c r="F71" s="13" t="n">
        <f aca="false">F70*4/F8</f>
        <v>0.0478587551230149</v>
      </c>
      <c r="G71" s="13" t="n">
        <f aca="false">G70*4/G8</f>
        <v>0.0406317863599568</v>
      </c>
      <c r="H71" s="13" t="n">
        <f aca="false">H70*4/H8</f>
        <v>0.0615516773447765</v>
      </c>
      <c r="I71" s="13" t="n">
        <f aca="false">I70*4/I8</f>
        <v>0.0522608346152796</v>
      </c>
      <c r="J71" s="13" t="n">
        <f aca="false">J70*4/J8</f>
        <v>0.0584557365378647</v>
      </c>
      <c r="K71" s="13" t="n">
        <f aca="false">K70*4/K8</f>
        <v>0.0526245569260121</v>
      </c>
      <c r="L71" s="13" t="n">
        <f aca="false">L70*4/L8</f>
        <v>0.0566261106251944</v>
      </c>
      <c r="M71" s="13" t="n">
        <f aca="false">M70*4/M8</f>
        <v>0.0510952707407356</v>
      </c>
      <c r="N71" s="13" t="n">
        <f aca="false">N70*4/N8</f>
        <v>0.0517338492855863</v>
      </c>
      <c r="O71" s="13" t="n">
        <f aca="false">O70*4/O8</f>
        <v>0.0411552223911965</v>
      </c>
      <c r="P71" s="13" t="n">
        <f aca="false">P70*4/P8</f>
        <v>0.049151643478878</v>
      </c>
      <c r="Q71" s="13" t="n">
        <f aca="false">Q70*4/Q8</f>
        <v>0.0441539532878532</v>
      </c>
      <c r="R71" s="13" t="n">
        <f aca="false">R70*4/R8</f>
        <v>0.0649565248502082</v>
      </c>
      <c r="S71" s="13" t="n">
        <f aca="false">S70*4/S8</f>
        <v>0.0485656080947065</v>
      </c>
      <c r="T71" s="13" t="n">
        <f aca="false">T70*4/T8</f>
        <v>0.0718201618438618</v>
      </c>
      <c r="U71" s="13" t="n">
        <f aca="false">U70*4/U8</f>
        <v>0.0431861116962634</v>
      </c>
      <c r="V71" s="13" t="n">
        <f aca="false">V70*4/V8</f>
        <v>0.0505915904297298</v>
      </c>
      <c r="W71" s="13" t="n">
        <f aca="false">W70*4/W8</f>
        <v>0.0317636562045028</v>
      </c>
      <c r="X71" s="13" t="n">
        <f aca="false">X70*4/X8</f>
        <v>0.0477704500858229</v>
      </c>
      <c r="Y71" s="13" t="n">
        <f aca="false">Y70*4/Y8</f>
        <v>0.0325106304024385</v>
      </c>
      <c r="Z71" s="13" t="n">
        <f aca="false">Z70*4/Z8</f>
        <v>0.0407865622135351</v>
      </c>
      <c r="AA71" s="13" t="n">
        <f aca="false">AA70*4/AA8</f>
        <v>0.0447858734726516</v>
      </c>
      <c r="AB71" s="13" t="n">
        <f aca="false">AB70*4/AB8</f>
        <v>0.066965223902147</v>
      </c>
      <c r="AC71" s="13" t="n">
        <f aca="false">AC70*4/AC8</f>
        <v>0.0592493073159927</v>
      </c>
      <c r="AD71" s="13" t="n">
        <f aca="false">AD70*4/AD8</f>
        <v>0.0672225221107321</v>
      </c>
      <c r="AE71" s="13" t="n">
        <f aca="false">AE70*4/AE8</f>
        <v>0.053061354326047</v>
      </c>
      <c r="AF71" s="13" t="n">
        <f aca="false">AF70*4/AF8</f>
        <v>0.0771202742084008</v>
      </c>
      <c r="AG71" s="13" t="n">
        <f aca="false">AG70*4/AG8</f>
        <v>0.0546610176040104</v>
      </c>
      <c r="AH71" s="13" t="n">
        <f aca="false">AH70*4/AH8</f>
        <v>0.0653570274448719</v>
      </c>
      <c r="AI71" s="13" t="n">
        <f aca="false">AI70*4/AI8</f>
        <v>0.0549671825870731</v>
      </c>
      <c r="AJ71" s="13" t="n">
        <f aca="false">AJ70*4/AJ8</f>
        <v>0.0579971629250042</v>
      </c>
      <c r="AK71" s="13" t="n">
        <f aca="false">AK70*4/AK8</f>
        <v>0.0459499949019144</v>
      </c>
      <c r="AL71" s="13" t="n">
        <f aca="false">AL70*4/AL8</f>
        <v>0.0574557744977362</v>
      </c>
      <c r="AM71" s="13" t="n">
        <f aca="false">AM70*4/AM8</f>
        <v>0.053063441690073</v>
      </c>
      <c r="AN71" s="13" t="n">
        <f aca="false">AN70*4/AN8</f>
        <v>0.0719301512574033</v>
      </c>
      <c r="AO71" s="13" t="n">
        <f aca="false">AO70*4/AO8</f>
        <v>0.062683083783324</v>
      </c>
      <c r="AP71" s="13" t="n">
        <f aca="false">AP70*4/AP8</f>
        <v>0.0715970173420795</v>
      </c>
      <c r="AQ71" s="13" t="n">
        <f aca="false">AQ70*4/AQ8</f>
        <v>0.0504188117623685</v>
      </c>
    </row>
    <row r="72" customFormat="false" ht="15" hidden="false" customHeight="true" outlineLevel="0" collapsed="false">
      <c r="A72" s="14" t="s">
        <v>145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customFormat="false" ht="15" hidden="false" customHeight="true" outlineLevel="0" collapsed="false"/>
    <row r="74" customFormat="false" ht="15" hidden="false" customHeight="true" outlineLevel="0" collapsed="false">
      <c r="A74" s="12" t="s">
        <v>168</v>
      </c>
    </row>
    <row r="75" customFormat="false" ht="15" hidden="false" customHeight="true" outlineLevel="0" collapsed="false">
      <c r="A75" s="3" t="s">
        <v>137</v>
      </c>
      <c r="B75" s="9" t="n">
        <f aca="false">'Quarterly Data'!B5/'Quarterly Data'!B51</f>
        <v>5.18269872528393</v>
      </c>
      <c r="C75" s="9" t="n">
        <f aca="false">'Quarterly Data'!C5/'Quarterly Data'!C51</f>
        <v>0.555820746895119</v>
      </c>
      <c r="D75" s="9" t="n">
        <f aca="false">'Quarterly Data'!D5/'Quarterly Data'!D51</f>
        <v>0.748698551891591</v>
      </c>
      <c r="E75" s="9" t="n">
        <f aca="false">'Quarterly Data'!E5/'Quarterly Data'!E51</f>
        <v>0.710964824760533</v>
      </c>
      <c r="F75" s="9" t="n">
        <f aca="false">'Quarterly Data'!F5/'Quarterly Data'!F51</f>
        <v>0.503287584683838</v>
      </c>
      <c r="G75" s="9" t="n">
        <f aca="false">'Quarterly Data'!G5/'Quarterly Data'!G51</f>
        <v>0.480548245608005</v>
      </c>
      <c r="H75" s="9" t="n">
        <f aca="false">'Quarterly Data'!H5/'Quarterly Data'!H51</f>
        <v>0.497109745170324</v>
      </c>
      <c r="I75" s="9" t="n">
        <f aca="false">'Quarterly Data'!I5/'Quarterly Data'!I51</f>
        <v>0.477843947144164</v>
      </c>
      <c r="J75" s="9" t="n">
        <f aca="false">'Quarterly Data'!J5/'Quarterly Data'!J51</f>
        <v>0.470994293523528</v>
      </c>
      <c r="K75" s="9" t="n">
        <f aca="false">'Quarterly Data'!K5/'Quarterly Data'!K51</f>
        <v>0.484696021399389</v>
      </c>
      <c r="L75" s="9" t="n">
        <f aca="false">'Quarterly Data'!L5/'Quarterly Data'!L51</f>
        <v>0.540433679047698</v>
      </c>
      <c r="M75" s="9" t="n">
        <f aca="false">'Quarterly Data'!M5/'Quarterly Data'!M51</f>
        <v>0.658893651476634</v>
      </c>
      <c r="N75" s="9" t="n">
        <f aca="false">'Quarterly Data'!N5/'Quarterly Data'!N51</f>
        <v>0.361831648326181</v>
      </c>
      <c r="O75" s="9" t="n">
        <f aca="false">'Quarterly Data'!O5/'Quarterly Data'!O51</f>
        <v>0.630883625337244</v>
      </c>
      <c r="P75" s="9" t="n">
        <f aca="false">'Quarterly Data'!P5/'Quarterly Data'!P51</f>
        <v>0.717108372680033</v>
      </c>
      <c r="Q75" s="9" t="n">
        <f aca="false">'Quarterly Data'!Q5/'Quarterly Data'!Q51</f>
        <v>0.60274110325926</v>
      </c>
      <c r="R75" s="9" t="n">
        <f aca="false">'Quarterly Data'!R5/'Quarterly Data'!R51</f>
        <v>0.641777083104277</v>
      </c>
      <c r="S75" s="9" t="n">
        <f aca="false">'Quarterly Data'!S5/'Quarterly Data'!S51</f>
        <v>0.567847266300066</v>
      </c>
      <c r="T75" s="9" t="n">
        <f aca="false">'Quarterly Data'!T5/'Quarterly Data'!T51</f>
        <v>0.312300944977503</v>
      </c>
      <c r="U75" s="9" t="n">
        <f aca="false">'Quarterly Data'!U5/'Quarterly Data'!U51</f>
        <v>0.778728482120436</v>
      </c>
      <c r="V75" s="9" t="n">
        <f aca="false">'Quarterly Data'!V5/'Quarterly Data'!V51</f>
        <v>0.260849337855329</v>
      </c>
      <c r="W75" s="9" t="n">
        <f aca="false">'Quarterly Data'!W5/'Quarterly Data'!W51</f>
        <v>0.997625247897343</v>
      </c>
      <c r="X75" s="9" t="n">
        <f aca="false">'Quarterly Data'!X5/'Quarterly Data'!X51</f>
        <v>0.675748092112062</v>
      </c>
      <c r="Y75" s="9" t="n">
        <f aca="false">'Quarterly Data'!Y5/'Quarterly Data'!Y51</f>
        <v>1.14933528280272</v>
      </c>
      <c r="Z75" s="9" t="n">
        <f aca="false">'Quarterly Data'!Z5/'Quarterly Data'!Z51</f>
        <v>0.43028707491248</v>
      </c>
      <c r="AA75" s="9" t="n">
        <f aca="false">'Quarterly Data'!AA5/'Quarterly Data'!AA51</f>
        <v>0.475831839786978</v>
      </c>
      <c r="AB75" s="9" t="n">
        <f aca="false">'Quarterly Data'!AB5/'Quarterly Data'!AB51</f>
        <v>1.06347471154056</v>
      </c>
      <c r="AC75" s="9" t="n">
        <f aca="false">'Quarterly Data'!AC5/'Quarterly Data'!AC51</f>
        <v>0.520318497857522</v>
      </c>
      <c r="AD75" s="9" t="n">
        <f aca="false">'Quarterly Data'!AD5/'Quarterly Data'!AD51</f>
        <v>0.469262251032626</v>
      </c>
      <c r="AE75" s="9" t="n">
        <f aca="false">'Quarterly Data'!AE5/'Quarterly Data'!AE51</f>
        <v>0.650479891841676</v>
      </c>
      <c r="AF75" s="9" t="n">
        <f aca="false">'Quarterly Data'!AF5/'Quarterly Data'!AF51</f>
        <v>0.447776020491727</v>
      </c>
      <c r="AG75" s="9" t="n">
        <f aca="false">'Quarterly Data'!AG5/'Quarterly Data'!AG51</f>
        <v>0.716131233821469</v>
      </c>
      <c r="AH75" s="9" t="n">
        <f aca="false">'Quarterly Data'!AH5/'Quarterly Data'!AH51</f>
        <v>0.607508997979466</v>
      </c>
      <c r="AI75" s="9" t="n">
        <f aca="false">'Quarterly Data'!AI5/'Quarterly Data'!AI51</f>
        <v>0.555114842207843</v>
      </c>
      <c r="AJ75" s="9" t="n">
        <f aca="false">'Quarterly Data'!AJ5/'Quarterly Data'!AJ51</f>
        <v>0.660312308737883</v>
      </c>
      <c r="AK75" s="9" t="n">
        <f aca="false">'Quarterly Data'!AK5/'Quarterly Data'!AK51</f>
        <v>0.906545769563973</v>
      </c>
      <c r="AL75" s="9" t="n">
        <f aca="false">'Quarterly Data'!AL5/'Quarterly Data'!AL51</f>
        <v>0.635365697061905</v>
      </c>
      <c r="AM75" s="9" t="n">
        <f aca="false">'Quarterly Data'!AM5/'Quarterly Data'!AM51</f>
        <v>0.591931365177343</v>
      </c>
      <c r="AN75" s="9" t="n">
        <f aca="false">'Quarterly Data'!AN5/'Quarterly Data'!AN51</f>
        <v>0.860037983345259</v>
      </c>
      <c r="AO75" s="9" t="n">
        <f aca="false">'Quarterly Data'!AO5/'Quarterly Data'!AO51</f>
        <v>0.709871375936252</v>
      </c>
      <c r="AP75" s="9" t="n">
        <f aca="false">'Quarterly Data'!AP5/'Quarterly Data'!AP51</f>
        <v>0.54135665783839</v>
      </c>
      <c r="AQ75" s="9" t="n">
        <f aca="false">'Quarterly Data'!AQ5/'Quarterly Data'!AQ51</f>
        <v>0.352083429059543</v>
      </c>
    </row>
    <row r="76" customFormat="false" ht="15" hidden="false" customHeight="true" outlineLevel="0" collapsed="false">
      <c r="A76" s="3" t="s">
        <v>141</v>
      </c>
      <c r="B76" s="9" t="n">
        <f aca="false">'Quarterly Data'!B10/'Quarterly Data'!B51</f>
        <v>0.342443611683044</v>
      </c>
      <c r="C76" s="9" t="n">
        <f aca="false">'Quarterly Data'!C10/'Quarterly Data'!C51</f>
        <v>0.176776271409323</v>
      </c>
      <c r="D76" s="9" t="n">
        <f aca="false">'Quarterly Data'!D10/'Quarterly Data'!D51</f>
        <v>0.178078831475969</v>
      </c>
      <c r="E76" s="9" t="n">
        <f aca="false">'Quarterly Data'!E10/'Quarterly Data'!E51</f>
        <v>0.193499400699612</v>
      </c>
      <c r="F76" s="9" t="n">
        <f aca="false">'Quarterly Data'!F10/'Quarterly Data'!F51</f>
        <v>0.2058977298435</v>
      </c>
      <c r="G76" s="9" t="n">
        <f aca="false">'Quarterly Data'!G10/'Quarterly Data'!G51</f>
        <v>0.186587570589139</v>
      </c>
      <c r="H76" s="9" t="n">
        <f aca="false">'Quarterly Data'!H10/'Quarterly Data'!H51</f>
        <v>0.183233615977607</v>
      </c>
      <c r="I76" s="9" t="n">
        <f aca="false">'Quarterly Data'!I10/'Quarterly Data'!I51</f>
        <v>0.194888101989344</v>
      </c>
      <c r="J76" s="9" t="n">
        <f aca="false">'Quarterly Data'!J10/'Quarterly Data'!J51</f>
        <v>0.227468583689342</v>
      </c>
      <c r="K76" s="9" t="n">
        <f aca="false">'Quarterly Data'!K10/'Quarterly Data'!K51</f>
        <v>0.198600956447991</v>
      </c>
      <c r="L76" s="9" t="n">
        <f aca="false">'Quarterly Data'!L10/'Quarterly Data'!L51</f>
        <v>0.218888019589071</v>
      </c>
      <c r="M76" s="9" t="n">
        <f aca="false">'Quarterly Data'!M10/'Quarterly Data'!M51</f>
        <v>0.193692612354581</v>
      </c>
      <c r="N76" s="9" t="n">
        <f aca="false">'Quarterly Data'!N10/'Quarterly Data'!N51</f>
        <v>0.18755085985967</v>
      </c>
      <c r="O76" s="9" t="n">
        <f aca="false">'Quarterly Data'!O10/'Quarterly Data'!O51</f>
        <v>0.209466857401486</v>
      </c>
      <c r="P76" s="9" t="n">
        <f aca="false">'Quarterly Data'!P10/'Quarterly Data'!P51</f>
        <v>0.18046197374382</v>
      </c>
      <c r="Q76" s="9" t="n">
        <f aca="false">'Quarterly Data'!Q10/'Quarterly Data'!Q51</f>
        <v>0.202417843090216</v>
      </c>
      <c r="R76" s="9" t="n">
        <f aca="false">'Quarterly Data'!R10/'Quarterly Data'!R51</f>
        <v>0.183998648618178</v>
      </c>
      <c r="S76" s="9" t="n">
        <f aca="false">'Quarterly Data'!S10/'Quarterly Data'!S51</f>
        <v>0.176374760152136</v>
      </c>
      <c r="T76" s="9" t="n">
        <f aca="false">'Quarterly Data'!T10/'Quarterly Data'!T51</f>
        <v>0.175014538010282</v>
      </c>
      <c r="U76" s="9" t="n">
        <f aca="false">'Quarterly Data'!U10/'Quarterly Data'!U51</f>
        <v>0.220430777314463</v>
      </c>
      <c r="V76" s="9" t="n">
        <f aca="false">'Quarterly Data'!V10/'Quarterly Data'!V51</f>
        <v>0.157278510721012</v>
      </c>
      <c r="W76" s="9" t="n">
        <f aca="false">'Quarterly Data'!W10/'Quarterly Data'!W51</f>
        <v>0.160911113292063</v>
      </c>
      <c r="X76" s="9" t="n">
        <f aca="false">'Quarterly Data'!X10/'Quarterly Data'!X51</f>
        <v>0.16218344624256</v>
      </c>
      <c r="Y76" s="9" t="n">
        <f aca="false">'Quarterly Data'!Y10/'Quarterly Data'!Y51</f>
        <v>0.164160711168517</v>
      </c>
      <c r="Z76" s="9" t="n">
        <f aca="false">'Quarterly Data'!Z10/'Quarterly Data'!Z51</f>
        <v>0.168329701638487</v>
      </c>
      <c r="AA76" s="9" t="n">
        <f aca="false">'Quarterly Data'!AA10/'Quarterly Data'!AA51</f>
        <v>0.170225583826563</v>
      </c>
      <c r="AB76" s="9" t="n">
        <f aca="false">'Quarterly Data'!AB10/'Quarterly Data'!AB51</f>
        <v>0.169072328407856</v>
      </c>
      <c r="AC76" s="9" t="n">
        <f aca="false">'Quarterly Data'!AC10/'Quarterly Data'!AC51</f>
        <v>0.160755297568406</v>
      </c>
      <c r="AD76" s="9" t="n">
        <f aca="false">'Quarterly Data'!AD10/'Quarterly Data'!AD51</f>
        <v>0.160154678234289</v>
      </c>
      <c r="AE76" s="9" t="n">
        <f aca="false">'Quarterly Data'!AE10/'Quarterly Data'!AE51</f>
        <v>0.151232080091429</v>
      </c>
      <c r="AF76" s="9" t="n">
        <f aca="false">'Quarterly Data'!AF10/'Quarterly Data'!AF51</f>
        <v>0.152227563096</v>
      </c>
      <c r="AG76" s="9" t="n">
        <f aca="false">'Quarterly Data'!AG10/'Quarterly Data'!AG51</f>
        <v>0.152357844766508</v>
      </c>
      <c r="AH76" s="9" t="n">
        <f aca="false">'Quarterly Data'!AH10/'Quarterly Data'!AH51</f>
        <v>0.157270507290523</v>
      </c>
      <c r="AI76" s="9" t="n">
        <f aca="false">'Quarterly Data'!AI10/'Quarterly Data'!AI51</f>
        <v>0.158358484200529</v>
      </c>
      <c r="AJ76" s="9" t="n">
        <f aca="false">'Quarterly Data'!AJ10/'Quarterly Data'!AJ51</f>
        <v>0.165306192354196</v>
      </c>
      <c r="AK76" s="9" t="n">
        <f aca="false">'Quarterly Data'!AK10/'Quarterly Data'!AK51</f>
        <v>0.178531637756072</v>
      </c>
      <c r="AL76" s="9" t="n">
        <f aca="false">'Quarterly Data'!AL10/'Quarterly Data'!AL51</f>
        <v>0.169958850848806</v>
      </c>
      <c r="AM76" s="9" t="n">
        <f aca="false">'Quarterly Data'!AM10/'Quarterly Data'!AM51</f>
        <v>0.179636972274852</v>
      </c>
      <c r="AN76" s="9" t="n">
        <f aca="false">'Quarterly Data'!AN10/'Quarterly Data'!AN51</f>
        <v>0.186488684954472</v>
      </c>
      <c r="AO76" s="9" t="n">
        <f aca="false">'Quarterly Data'!AO10/'Quarterly Data'!AO51</f>
        <v>0.19193342642959</v>
      </c>
      <c r="AP76" s="9" t="n">
        <f aca="false">'Quarterly Data'!AP10/'Quarterly Data'!AP51</f>
        <v>0.193993276458748</v>
      </c>
      <c r="AQ76" s="9" t="n">
        <f aca="false">'Quarterly Data'!AQ10/'Quarterly Data'!AQ51</f>
        <v>0.198298123519908</v>
      </c>
    </row>
    <row r="77" customFormat="false" ht="15" hidden="false" customHeight="true" outlineLevel="0" collapsed="false">
      <c r="A77" s="3" t="s">
        <v>140</v>
      </c>
      <c r="B77" s="9" t="n">
        <f aca="false">'Quarterly Data'!B9/'Quarterly Data'!B51</f>
        <v>0.391800371754405</v>
      </c>
      <c r="C77" s="9" t="n">
        <f aca="false">'Quarterly Data'!C9/'Quarterly Data'!C51</f>
        <v>0.402904402220353</v>
      </c>
      <c r="D77" s="9" t="n">
        <f aca="false">'Quarterly Data'!D9/'Quarterly Data'!D51</f>
        <v>0.405726791103248</v>
      </c>
      <c r="E77" s="9" t="n">
        <f aca="false">'Quarterly Data'!E9/'Quarterly Data'!E51</f>
        <v>0.414422237660333</v>
      </c>
      <c r="F77" s="9" t="n">
        <f aca="false">'Quarterly Data'!F9/'Quarterly Data'!F51</f>
        <v>0.416997671643109</v>
      </c>
      <c r="G77" s="9" t="n">
        <f aca="false">'Quarterly Data'!G9/'Quarterly Data'!G51</f>
        <v>0.418073096548158</v>
      </c>
      <c r="H77" s="9" t="n">
        <f aca="false">'Quarterly Data'!H9/'Quarterly Data'!H51</f>
        <v>0.427813768585107</v>
      </c>
      <c r="I77" s="9" t="n">
        <f aca="false">'Quarterly Data'!I9/'Quarterly Data'!I51</f>
        <v>0.46525336949068</v>
      </c>
      <c r="J77" s="9" t="n">
        <f aca="false">'Quarterly Data'!J9/'Quarterly Data'!J51</f>
        <v>0.462189276189931</v>
      </c>
      <c r="K77" s="9" t="n">
        <f aca="false">'Quarterly Data'!K9/'Quarterly Data'!K51</f>
        <v>0.454381157609147</v>
      </c>
      <c r="L77" s="9" t="n">
        <f aca="false">'Quarterly Data'!L9/'Quarterly Data'!L51</f>
        <v>0.455916303305137</v>
      </c>
      <c r="M77" s="9" t="n">
        <f aca="false">'Quarterly Data'!M9/'Quarterly Data'!M51</f>
        <v>0.467909119732976</v>
      </c>
      <c r="N77" s="9" t="n">
        <f aca="false">'Quarterly Data'!N9/'Quarterly Data'!N51</f>
        <v>0.473867172595787</v>
      </c>
      <c r="O77" s="9" t="n">
        <f aca="false">'Quarterly Data'!O9/'Quarterly Data'!O51</f>
        <v>0.468005906009984</v>
      </c>
      <c r="P77" s="9" t="n">
        <f aca="false">'Quarterly Data'!P9/'Quarterly Data'!P51</f>
        <v>0.484808758071194</v>
      </c>
      <c r="Q77" s="9" t="n">
        <f aca="false">'Quarterly Data'!Q9/'Quarterly Data'!Q51</f>
        <v>0.496413129363436</v>
      </c>
      <c r="R77" s="9" t="n">
        <f aca="false">'Quarterly Data'!R9/'Quarterly Data'!R51</f>
        <v>0.500336093288371</v>
      </c>
      <c r="S77" s="9" t="n">
        <f aca="false">'Quarterly Data'!S9/'Quarterly Data'!S51</f>
        <v>0.49066445430438</v>
      </c>
      <c r="T77" s="9" t="n">
        <f aca="false">'Quarterly Data'!T9/'Quarterly Data'!T51</f>
        <v>0.483007697678673</v>
      </c>
      <c r="U77" s="9" t="n">
        <f aca="false">'Quarterly Data'!U9/'Quarterly Data'!U51</f>
        <v>0.489400437832914</v>
      </c>
      <c r="V77" s="9" t="n">
        <f aca="false">'Quarterly Data'!V9/'Quarterly Data'!V51</f>
        <v>0.493454310393467</v>
      </c>
      <c r="W77" s="9" t="n">
        <f aca="false">'Quarterly Data'!W9/'Quarterly Data'!W51</f>
        <v>0.49513139029354</v>
      </c>
      <c r="X77" s="9" t="n">
        <f aca="false">'Quarterly Data'!X9/'Quarterly Data'!X51</f>
        <v>0.52550179751596</v>
      </c>
      <c r="Y77" s="9" t="n">
        <f aca="false">'Quarterly Data'!Y9/'Quarterly Data'!Y51</f>
        <v>0.537656592425095</v>
      </c>
      <c r="Z77" s="9" t="n">
        <f aca="false">'Quarterly Data'!Z9/'Quarterly Data'!Z51</f>
        <v>0.553109659372975</v>
      </c>
      <c r="AA77" s="9" t="n">
        <f aca="false">'Quarterly Data'!AA9/'Quarterly Data'!AA51</f>
        <v>0.542307102791126</v>
      </c>
      <c r="AB77" s="9" t="n">
        <f aca="false">'Quarterly Data'!AB9/'Quarterly Data'!AB51</f>
        <v>0.53928410616695</v>
      </c>
      <c r="AC77" s="9" t="n">
        <f aca="false">'Quarterly Data'!AC9/'Quarterly Data'!AC51</f>
        <v>0.53949967312871</v>
      </c>
      <c r="AD77" s="9" t="n">
        <f aca="false">'Quarterly Data'!AD9/'Quarterly Data'!AD51</f>
        <v>0.537988781950859</v>
      </c>
      <c r="AE77" s="9" t="n">
        <f aca="false">'Quarterly Data'!AE9/'Quarterly Data'!AE51</f>
        <v>0.535312485927362</v>
      </c>
      <c r="AF77" s="9" t="n">
        <f aca="false">'Quarterly Data'!AF9/'Quarterly Data'!AF51</f>
        <v>0.539901641266178</v>
      </c>
      <c r="AG77" s="9" t="n">
        <f aca="false">'Quarterly Data'!AG9/'Quarterly Data'!AG51</f>
        <v>0.555156997943923</v>
      </c>
      <c r="AH77" s="9" t="n">
        <f aca="false">'Quarterly Data'!AH9/'Quarterly Data'!AH51</f>
        <v>0.555940631295493</v>
      </c>
      <c r="AI77" s="9" t="n">
        <f aca="false">'Quarterly Data'!AI9/'Quarterly Data'!AI51</f>
        <v>0.547197171728645</v>
      </c>
      <c r="AJ77" s="9" t="n">
        <f aca="false">'Quarterly Data'!AJ9/'Quarterly Data'!AJ51</f>
        <v>0.570376635767316</v>
      </c>
      <c r="AK77" s="9" t="n">
        <f aca="false">'Quarterly Data'!AK9/'Quarterly Data'!AK51</f>
        <v>0.607377802562943</v>
      </c>
      <c r="AL77" s="9" t="n">
        <f aca="false">'Quarterly Data'!AL9/'Quarterly Data'!AL51</f>
        <v>0.601454267113314</v>
      </c>
      <c r="AM77" s="9" t="n">
        <f aca="false">'Quarterly Data'!AM9/'Quarterly Data'!AM51</f>
        <v>0.596957173691427</v>
      </c>
      <c r="AN77" s="9" t="n">
        <f aca="false">'Quarterly Data'!AN9/'Quarterly Data'!AN51</f>
        <v>0.612517074117123</v>
      </c>
      <c r="AO77" s="9" t="n">
        <f aca="false">'Quarterly Data'!AO9/'Quarterly Data'!AO51</f>
        <v>0.625845509039358</v>
      </c>
      <c r="AP77" s="9" t="n">
        <f aca="false">'Quarterly Data'!AP9/'Quarterly Data'!AP51</f>
        <v>0.617421847540954</v>
      </c>
      <c r="AQ77" s="9" t="n">
        <f aca="false">'Quarterly Data'!AQ9/'Quarterly Data'!AQ51</f>
        <v>0.614538675444713</v>
      </c>
    </row>
    <row r="78" customFormat="false" ht="15" hidden="false" customHeight="true" outlineLevel="0" collapsed="false">
      <c r="A78" s="3" t="s">
        <v>35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</row>
    <row r="79" customFormat="false" ht="15" hidden="false" customHeight="true" outlineLevel="0" collapsed="false">
      <c r="A79" s="3" t="s">
        <v>35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</row>
    <row r="80" customFormat="false" ht="15" hidden="false" customHeight="true" outlineLevel="0" collapsed="false">
      <c r="A80" s="10" t="s">
        <v>169</v>
      </c>
    </row>
    <row r="81" customFormat="false" ht="15" hidden="false" customHeight="true" outlineLevel="0" collapsed="false"/>
    <row r="82" customFormat="false" ht="15" hidden="false" customHeight="true" outlineLevel="0" collapsed="false">
      <c r="A82" s="3" t="s">
        <v>170</v>
      </c>
      <c r="B82" s="9" t="n">
        <f aca="false">'Quarterly Data'!B35/'Quarterly Data'!B51</f>
        <v>0.949681247375433</v>
      </c>
      <c r="C82" s="9" t="n">
        <f aca="false">'Quarterly Data'!C35/'Quarterly Data'!C51</f>
        <v>0.986059290079338</v>
      </c>
      <c r="D82" s="9" t="n">
        <f aca="false">'Quarterly Data'!D35/'Quarterly Data'!D51</f>
        <v>0.938222736007482</v>
      </c>
      <c r="E82" s="9" t="n">
        <f aca="false">'Quarterly Data'!E35/'Quarterly Data'!E51</f>
        <v>0.969694272873324</v>
      </c>
      <c r="F82" s="9" t="n">
        <f aca="false">'Quarterly Data'!F35/'Quarterly Data'!F51</f>
        <v>0.956893849467795</v>
      </c>
      <c r="G82" s="9" t="n">
        <f aca="false">'Quarterly Data'!G35/'Quarterly Data'!G51</f>
        <v>0.943970762086399</v>
      </c>
      <c r="H82" s="9" t="n">
        <f aca="false">'Quarterly Data'!H35/'Quarterly Data'!H51</f>
        <v>0.981686285007975</v>
      </c>
      <c r="I82" s="9" t="n">
        <f aca="false">'Quarterly Data'!I35/'Quarterly Data'!I51</f>
        <v>1.00796771672869</v>
      </c>
      <c r="J82" s="9" t="n">
        <f aca="false">'Quarterly Data'!J35/'Quarterly Data'!J51</f>
        <v>0.981738623201671</v>
      </c>
      <c r="K82" s="9" t="n">
        <f aca="false">'Quarterly Data'!K35/'Quarterly Data'!K51</f>
        <v>1.00777492829912</v>
      </c>
      <c r="L82" s="9" t="n">
        <f aca="false">'Quarterly Data'!L35/'Quarterly Data'!L51</f>
        <v>1.02894585060164</v>
      </c>
      <c r="M82" s="9" t="n">
        <f aca="false">'Quarterly Data'!M35/'Quarterly Data'!M51</f>
        <v>1.02821203571159</v>
      </c>
      <c r="N82" s="9" t="n">
        <f aca="false">'Quarterly Data'!N35/'Quarterly Data'!N51</f>
        <v>1.01503820148629</v>
      </c>
      <c r="O82" s="9" t="n">
        <f aca="false">'Quarterly Data'!O35/'Quarterly Data'!O51</f>
        <v>1.02288130345741</v>
      </c>
      <c r="P82" s="9" t="n">
        <f aca="false">'Quarterly Data'!P35/'Quarterly Data'!P51</f>
        <v>1.06792048182704</v>
      </c>
      <c r="Q82" s="9" t="n">
        <f aca="false">'Quarterly Data'!Q35/'Quarterly Data'!Q51</f>
        <v>1.06935885460446</v>
      </c>
      <c r="R82" s="9" t="n">
        <f aca="false">'Quarterly Data'!R35/'Quarterly Data'!R51</f>
        <v>1.04593063713518</v>
      </c>
      <c r="S82" s="9" t="n">
        <f aca="false">'Quarterly Data'!S35/'Quarterly Data'!S51</f>
        <v>1.00931754644563</v>
      </c>
      <c r="T82" s="9" t="n">
        <f aca="false">'Quarterly Data'!T35/'Quarterly Data'!T51</f>
        <v>0.927763084055974</v>
      </c>
      <c r="U82" s="9" t="n">
        <f aca="false">'Quarterly Data'!U35/'Quarterly Data'!U51</f>
        <v>0.93842442430036</v>
      </c>
      <c r="V82" s="9" t="n">
        <f aca="false">'Quarterly Data'!V35/'Quarterly Data'!V51</f>
        <v>0.850920570242112</v>
      </c>
      <c r="W82" s="9" t="n">
        <f aca="false">'Quarterly Data'!W35/'Quarterly Data'!W51</f>
        <v>0.911679658660343</v>
      </c>
      <c r="X82" s="9" t="n">
        <f aca="false">'Quarterly Data'!X35/'Quarterly Data'!X51</f>
        <v>0.927282306364376</v>
      </c>
      <c r="Y82" s="9" t="n">
        <f aca="false">'Quarterly Data'!Y35/'Quarterly Data'!Y51</f>
        <v>0.965171267879068</v>
      </c>
      <c r="Z82" s="9" t="n">
        <f aca="false">'Quarterly Data'!Z35/'Quarterly Data'!Z51</f>
        <v>0.970868889600933</v>
      </c>
      <c r="AA82" s="9" t="n">
        <f aca="false">'Quarterly Data'!AA35/'Quarterly Data'!AA51</f>
        <v>1.05281594860497</v>
      </c>
      <c r="AB82" s="9" t="n">
        <f aca="false">'Quarterly Data'!AB35/'Quarterly Data'!AB51</f>
        <v>1.07883350524926</v>
      </c>
      <c r="AC82" s="9" t="n">
        <f aca="false">'Quarterly Data'!AC35/'Quarterly Data'!AC51</f>
        <v>1.12406218075446</v>
      </c>
      <c r="AD82" s="9" t="n">
        <f aca="false">'Quarterly Data'!AD35/'Quarterly Data'!AD51</f>
        <v>1.06193216197192</v>
      </c>
      <c r="AE82" s="9" t="n">
        <f aca="false">'Quarterly Data'!AE35/'Quarterly Data'!AE51</f>
        <v>1.11511835524091</v>
      </c>
      <c r="AF82" s="9" t="n">
        <f aca="false">'Quarterly Data'!AF35/'Quarterly Data'!AF51</f>
        <v>1.1068783889159</v>
      </c>
      <c r="AG82" s="9" t="n">
        <f aca="false">'Quarterly Data'!AG35/'Quarterly Data'!AG51</f>
        <v>1.14877304822986</v>
      </c>
      <c r="AH82" s="9" t="n">
        <f aca="false">'Quarterly Data'!AH35/'Quarterly Data'!AH51</f>
        <v>1.0982875237893</v>
      </c>
      <c r="AI82" s="9" t="n">
        <f aca="false">'Quarterly Data'!AI35/'Quarterly Data'!AI51</f>
        <v>1.13777850903607</v>
      </c>
      <c r="AJ82" s="9" t="n">
        <f aca="false">'Quarterly Data'!AJ35/'Quarterly Data'!AJ51</f>
        <v>1.19662501313277</v>
      </c>
      <c r="AK82" s="9" t="n">
        <f aca="false">'Quarterly Data'!AK35/'Quarterly Data'!AK51</f>
        <v>1.14832363818633</v>
      </c>
      <c r="AL82" s="9" t="n">
        <f aca="false">'Quarterly Data'!AL35/'Quarterly Data'!AL51</f>
        <v>1.15043902006605</v>
      </c>
      <c r="AM82" s="9" t="n">
        <f aca="false">'Quarterly Data'!AM35/'Quarterly Data'!AM51</f>
        <v>1.17943562333235</v>
      </c>
      <c r="AN82" s="9" t="n">
        <f aca="false">'Quarterly Data'!AN35/'Quarterly Data'!AN51</f>
        <v>1.26107585571361</v>
      </c>
      <c r="AO82" s="9" t="n">
        <f aca="false">'Quarterly Data'!AO35/'Quarterly Data'!AO51</f>
        <v>1.1883609203319</v>
      </c>
      <c r="AP82" s="9" t="n">
        <f aca="false">'Quarterly Data'!AP35/'Quarterly Data'!AP51</f>
        <v>1.13598811092371</v>
      </c>
      <c r="AQ82" s="9" t="n">
        <f aca="false">'Quarterly Data'!AQ35/'Quarterly Data'!AQ51</f>
        <v>1.19596420392901</v>
      </c>
    </row>
    <row r="83" customFormat="false" ht="15" hidden="false" customHeight="true" outlineLevel="0" collapsed="false">
      <c r="A83" s="3" t="s">
        <v>171</v>
      </c>
      <c r="B83" s="13" t="n">
        <f aca="false">B82*4/B10</f>
        <v>0.0415777652379565</v>
      </c>
      <c r="C83" s="13" t="n">
        <f aca="false">C82*4/C10</f>
        <v>0.0454073864546007</v>
      </c>
      <c r="D83" s="13" t="n">
        <f aca="false">D82*4/D10</f>
        <v>0.0446249706290591</v>
      </c>
      <c r="E83" s="13" t="n">
        <f aca="false">E82*4/E10</f>
        <v>0.045684277612274</v>
      </c>
      <c r="F83" s="13" t="n">
        <f aca="false">F82*4/F10</f>
        <v>0.0451130924430418</v>
      </c>
      <c r="G83" s="13" t="n">
        <f aca="false">G82*4/G10</f>
        <v>0.0428187901680606</v>
      </c>
      <c r="H83" s="13" t="n">
        <f aca="false">H82*4/H10</f>
        <v>0.0456776606425421</v>
      </c>
      <c r="I83" s="13" t="n">
        <f aca="false">I82*4/I10</f>
        <v>0.0473819130435804</v>
      </c>
      <c r="J83" s="13" t="n">
        <f aca="false">J82*4/J10</f>
        <v>0.04820943864005</v>
      </c>
      <c r="K83" s="13" t="n">
        <f aca="false">K82*4/K10</f>
        <v>0.0480287384847361</v>
      </c>
      <c r="L83" s="13" t="n">
        <f aca="false">L82*4/L10</f>
        <v>0.0473685146825226</v>
      </c>
      <c r="M83" s="13" t="n">
        <f aca="false">M82*4/M10</f>
        <v>0.048504426206277</v>
      </c>
      <c r="N83" s="13" t="n">
        <f aca="false">N82*4/N10</f>
        <v>0.0430547284671778</v>
      </c>
      <c r="O83" s="13" t="n">
        <f aca="false">O82*4/O10</f>
        <v>0.0427786070818838</v>
      </c>
      <c r="P83" s="13" t="n">
        <f aca="false">P82*4/P10</f>
        <v>0.0415562430840967</v>
      </c>
      <c r="Q83" s="13" t="n">
        <f aca="false">Q82*4/Q10</f>
        <v>0.0432030097229981</v>
      </c>
      <c r="R83" s="13" t="n">
        <f aca="false">R82*4/R10</f>
        <v>0.0531782526127479</v>
      </c>
      <c r="S83" s="13" t="n">
        <f aca="false">S82*4/S10</f>
        <v>0.0519421199440062</v>
      </c>
      <c r="T83" s="13" t="n">
        <f aca="false">T82*4/T10</f>
        <v>0.0508340427127406</v>
      </c>
      <c r="U83" s="13" t="n">
        <f aca="false">U82*4/U10</f>
        <v>0.0478049265033712</v>
      </c>
      <c r="V83" s="13" t="n">
        <f aca="false">V82*4/V10</f>
        <v>0.0382731614537438</v>
      </c>
      <c r="W83" s="13" t="n">
        <f aca="false">W82*4/W10</f>
        <v>0.0379032822715456</v>
      </c>
      <c r="X83" s="13" t="n">
        <f aca="false">X82*4/X10</f>
        <v>0.0368502619041596</v>
      </c>
      <c r="Y83" s="13" t="n">
        <f aca="false">Y82*4/Y10</f>
        <v>0.0345817971978389</v>
      </c>
      <c r="Z83" s="13" t="n">
        <f aca="false">Z82*4/Z10</f>
        <v>0.0352368008267855</v>
      </c>
      <c r="AA83" s="13" t="n">
        <f aca="false">AA82*4/AA10</f>
        <v>0.0460674755789274</v>
      </c>
      <c r="AB83" s="13" t="n">
        <f aca="false">AB82*4/AB10</f>
        <v>0.0498690020066402</v>
      </c>
      <c r="AC83" s="13" t="n">
        <f aca="false">AC82*4/AC10</f>
        <v>0.0572030587920787</v>
      </c>
      <c r="AD83" s="13" t="n">
        <f aca="false">AD82*4/AD10</f>
        <v>0.0532375929787616</v>
      </c>
      <c r="AE83" s="13" t="n">
        <f aca="false">AE82*4/AE10</f>
        <v>0.051509034030985</v>
      </c>
      <c r="AF83" s="13" t="n">
        <f aca="false">AF82*4/AF10</f>
        <v>0.0555312769939274</v>
      </c>
      <c r="AG83" s="13" t="n">
        <f aca="false">AG82*4/AG10</f>
        <v>0.0549100328990975</v>
      </c>
      <c r="AH83" s="13" t="n">
        <f aca="false">AH82*4/AH10</f>
        <v>0.052240554235656</v>
      </c>
      <c r="AI83" s="13" t="n">
        <f aca="false">AI82*4/AI10</f>
        <v>0.049761247139361</v>
      </c>
      <c r="AJ83" s="13" t="n">
        <f aca="false">AJ82*4/AJ10</f>
        <v>0.0484264884571517</v>
      </c>
      <c r="AK83" s="13" t="n">
        <f aca="false">AK82*4/AK10</f>
        <v>0.0479182527900319</v>
      </c>
      <c r="AL83" s="13" t="n">
        <f aca="false">AL82*4/AL10</f>
        <v>0.0485841589995812</v>
      </c>
      <c r="AM83" s="13" t="n">
        <f aca="false">AM82*4/AM10</f>
        <v>0.0514326135719874</v>
      </c>
      <c r="AN83" s="13" t="n">
        <f aca="false">AN82*4/AN10</f>
        <v>0.0568355105180881</v>
      </c>
      <c r="AO83" s="13" t="n">
        <f aca="false">AO82*4/AO10</f>
        <v>0.0550100670281812</v>
      </c>
      <c r="AP83" s="13" t="n">
        <f aca="false">AP82*4/AP10</f>
        <v>0.0556445379170052</v>
      </c>
      <c r="AQ83" s="13" t="n">
        <f aca="false">AQ82*4/AQ10</f>
        <v>0.0532512673894705</v>
      </c>
    </row>
    <row r="84" customFormat="false" ht="15" hidden="false" customHeight="true" outlineLevel="0" collapsed="false">
      <c r="A84" s="14" t="s">
        <v>145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customFormat="false" ht="15" hidden="false" customHeight="true" outlineLevel="0" collapsed="false"/>
    <row r="86" customFormat="false" ht="15" hidden="false" customHeight="true" outlineLevel="0" collapsed="false">
      <c r="A86" s="12" t="s">
        <v>172</v>
      </c>
    </row>
    <row r="87" customFormat="false" ht="15" hidden="false" customHeight="true" outlineLevel="0" collapsed="false">
      <c r="A87" s="3" t="s">
        <v>173</v>
      </c>
      <c r="B87" s="9" t="n">
        <f aca="false">'Quarterly Data'!B60/'Quarterly Data'!B54</f>
        <v>19.7643223114803</v>
      </c>
      <c r="C87" s="9" t="n">
        <f aca="false">'Quarterly Data'!C60/'Quarterly Data'!C54</f>
        <v>20.0905060846156</v>
      </c>
      <c r="D87" s="9" t="n">
        <f aca="false">'Quarterly Data'!D60/'Quarterly Data'!D54</f>
        <v>20.0493233475733</v>
      </c>
      <c r="E87" s="9" t="n">
        <f aca="false">'Quarterly Data'!E60/'Quarterly Data'!E54</f>
        <v>20.9638672710359</v>
      </c>
      <c r="F87" s="9" t="n">
        <f aca="false">'Quarterly Data'!F60/'Quarterly Data'!F54</f>
        <v>20.8085028315671</v>
      </c>
      <c r="G87" s="9" t="n">
        <f aca="false">'Quarterly Data'!G60/'Quarterly Data'!G54</f>
        <v>20.8082903411161</v>
      </c>
      <c r="H87" s="9" t="n">
        <f aca="false">'Quarterly Data'!H60/'Quarterly Data'!H54</f>
        <v>21.0181620642711</v>
      </c>
      <c r="I87" s="9" t="n">
        <f aca="false">'Quarterly Data'!I60/'Quarterly Data'!I54</f>
        <v>21.2204127549038</v>
      </c>
      <c r="J87" s="9" t="n">
        <f aca="false">'Quarterly Data'!J60/'Quarterly Data'!J54</f>
        <v>21.1629155040127</v>
      </c>
      <c r="K87" s="9" t="n">
        <f aca="false">'Quarterly Data'!K60/'Quarterly Data'!K54</f>
        <v>21.2711590695345</v>
      </c>
      <c r="L87" s="9" t="n">
        <f aca="false">'Quarterly Data'!L60/'Quarterly Data'!L54</f>
        <v>21.2841130493503</v>
      </c>
      <c r="M87" s="9" t="n">
        <f aca="false">'Quarterly Data'!M60/'Quarterly Data'!M54</f>
        <v>20.5901479382611</v>
      </c>
      <c r="N87" s="9" t="n">
        <f aca="false">'Quarterly Data'!N60/'Quarterly Data'!N54</f>
        <v>20.6707549665451</v>
      </c>
      <c r="O87" s="9" t="n">
        <f aca="false">'Quarterly Data'!O60/'Quarterly Data'!O54</f>
        <v>21.2740336549582</v>
      </c>
      <c r="P87" s="9" t="n">
        <f aca="false">'Quarterly Data'!P60/'Quarterly Data'!P54</f>
        <v>21.0962034841892</v>
      </c>
      <c r="Q87" s="9" t="n">
        <f aca="false">'Quarterly Data'!Q60/'Quarterly Data'!Q54</f>
        <v>20.9875113596334</v>
      </c>
      <c r="R87" s="9" t="n">
        <f aca="false">'Quarterly Data'!R60/'Quarterly Data'!R54</f>
        <v>21.4653071512057</v>
      </c>
      <c r="S87" s="9" t="n">
        <f aca="false">'Quarterly Data'!S60/'Quarterly Data'!S54</f>
        <v>20.6005596441687</v>
      </c>
      <c r="T87" s="9" t="n">
        <f aca="false">'Quarterly Data'!T60/'Quarterly Data'!T54</f>
        <v>20.549475267235</v>
      </c>
      <c r="U87" s="9" t="n">
        <f aca="false">'Quarterly Data'!U60/'Quarterly Data'!U54</f>
        <v>20.1173046506283</v>
      </c>
      <c r="V87" s="9" t="n">
        <f aca="false">'Quarterly Data'!V60/'Quarterly Data'!V54</f>
        <v>20.0481931440081</v>
      </c>
      <c r="W87" s="9" t="n">
        <f aca="false">'Quarterly Data'!W60/'Quarterly Data'!W54</f>
        <v>20.3076708600016</v>
      </c>
      <c r="X87" s="9" t="n">
        <f aca="false">'Quarterly Data'!X60/'Quarterly Data'!X54</f>
        <v>20.4705726005851</v>
      </c>
      <c r="Y87" s="9" t="n">
        <f aca="false">'Quarterly Data'!Y60/'Quarterly Data'!Y54</f>
        <v>21.1230256970918</v>
      </c>
      <c r="Z87" s="9" t="n">
        <f aca="false">'Quarterly Data'!Z60/'Quarterly Data'!Z54</f>
        <v>20.7410863908121</v>
      </c>
      <c r="AA87" s="9" t="n">
        <f aca="false">'Quarterly Data'!AA60/'Quarterly Data'!AA54</f>
        <v>20.4855960716614</v>
      </c>
      <c r="AB87" s="9" t="n">
        <f aca="false">'Quarterly Data'!AB60/'Quarterly Data'!AB54</f>
        <v>19.9033318344769</v>
      </c>
      <c r="AC87" s="9" t="n">
        <f aca="false">'Quarterly Data'!AC60/'Quarterly Data'!AC54</f>
        <v>20.1386674689847</v>
      </c>
      <c r="AD87" s="9" t="n">
        <f aca="false">'Quarterly Data'!AD60/'Quarterly Data'!AD54</f>
        <v>19.6546088023387</v>
      </c>
      <c r="AE87" s="9" t="n">
        <f aca="false">'Quarterly Data'!AE60/'Quarterly Data'!AE54</f>
        <v>19.6747948290641</v>
      </c>
      <c r="AF87" s="9" t="n">
        <f aca="false">'Quarterly Data'!AF60/'Quarterly Data'!AF54</f>
        <v>19.5739167702088</v>
      </c>
      <c r="AG87" s="9" t="n">
        <f aca="false">'Quarterly Data'!AG60/'Quarterly Data'!AG54</f>
        <v>19.5191105098764</v>
      </c>
      <c r="AH87" s="9" t="n">
        <f aca="false">'Quarterly Data'!AH60/'Quarterly Data'!AH54</f>
        <v>19.285473300679</v>
      </c>
      <c r="AI87" s="9" t="n">
        <f aca="false">'Quarterly Data'!AI60/'Quarterly Data'!AI54</f>
        <v>19.7105845800641</v>
      </c>
      <c r="AJ87" s="9" t="n">
        <f aca="false">'Quarterly Data'!AJ60/'Quarterly Data'!AJ54</f>
        <v>21.2398235530962</v>
      </c>
      <c r="AK87" s="9" t="n">
        <f aca="false">'Quarterly Data'!AK60/'Quarterly Data'!AK54</f>
        <v>20.5483767869576</v>
      </c>
      <c r="AL87" s="9" t="n">
        <f aca="false">'Quarterly Data'!AL60/'Quarterly Data'!AL54</f>
        <v>20.4641803297807</v>
      </c>
      <c r="AM87" s="9" t="n">
        <f aca="false">'Quarterly Data'!AM60/'Quarterly Data'!AM54</f>
        <v>21.4989932919878</v>
      </c>
      <c r="AN87" s="9" t="n">
        <f aca="false">'Quarterly Data'!AN60/'Quarterly Data'!AN54</f>
        <v>21.7616188500136</v>
      </c>
      <c r="AO87" s="9" t="n">
        <f aca="false">'Quarterly Data'!AO60/'Quarterly Data'!AO54</f>
        <v>22.4020538559152</v>
      </c>
      <c r="AP87" s="9" t="n">
        <f aca="false">'Quarterly Data'!AP60/'Quarterly Data'!AP54</f>
        <v>22.8236911501857</v>
      </c>
      <c r="AQ87" s="9" t="n">
        <f aca="false">'Quarterly Data'!AQ60/'Quarterly Data'!AQ54</f>
        <v>22.0730767831047</v>
      </c>
    </row>
    <row r="88" customFormat="false" ht="15" hidden="false" customHeight="true" outlineLevel="0" collapsed="false">
      <c r="A88" s="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customFormat="false" ht="15" hidden="false" customHeight="true" outlineLevel="0" collapsed="false">
      <c r="A89" s="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1" customFormat="false" ht="15" hidden="false" customHeight="true" outlineLevel="0" collapsed="false">
      <c r="A91" s="12" t="s">
        <v>174</v>
      </c>
    </row>
    <row r="92" customFormat="false" ht="15" hidden="false" customHeight="true" outlineLevel="0" collapsed="false">
      <c r="A92" s="3" t="s">
        <v>175</v>
      </c>
      <c r="B92" s="9" t="n">
        <f aca="false">'Quarterly Data'!B76</f>
        <v>0.480031360684044</v>
      </c>
      <c r="C92" s="9" t="n">
        <f aca="false">'Quarterly Data'!C76</f>
        <v>0.48377645535632</v>
      </c>
      <c r="D92" s="9" t="n">
        <f aca="false">'Quarterly Data'!D76</f>
        <v>0.483457535000307</v>
      </c>
      <c r="E92" s="9" t="n">
        <f aca="false">'Quarterly Data'!E76</f>
        <v>0.483847856105496</v>
      </c>
      <c r="F92" s="9" t="n">
        <f aca="false">'Quarterly Data'!F76</f>
        <v>0.496978320481153</v>
      </c>
      <c r="G92" s="9" t="n">
        <f aca="false">'Quarterly Data'!G76</f>
        <v>0.497000238238022</v>
      </c>
      <c r="H92" s="9" t="n">
        <f aca="false">'Quarterly Data'!H76</f>
        <v>0.497007636536804</v>
      </c>
      <c r="I92" s="9" t="n">
        <f aca="false">'Quarterly Data'!I76</f>
        <v>0.497042075988358</v>
      </c>
      <c r="J92" s="9" t="n">
        <f aca="false">'Quarterly Data'!J76</f>
        <v>0.523372712713879</v>
      </c>
      <c r="K92" s="9" t="n">
        <f aca="false">'Quarterly Data'!K76</f>
        <v>0.523630294261667</v>
      </c>
      <c r="L92" s="9" t="n">
        <f aca="false">'Quarterly Data'!L76</f>
        <v>0.523446415377304</v>
      </c>
      <c r="M92" s="9" t="n">
        <f aca="false">'Quarterly Data'!M76</f>
        <v>0.52354633789513</v>
      </c>
      <c r="N92" s="9" t="n">
        <f aca="false">'Quarterly Data'!N76</f>
        <v>0.546295690751674</v>
      </c>
      <c r="O92" s="9" t="n">
        <f aca="false">'Quarterly Data'!O76</f>
        <v>0.545922046396357</v>
      </c>
      <c r="P92" s="9" t="n">
        <f aca="false">'Quarterly Data'!P76</f>
        <v>0.546000443562055</v>
      </c>
      <c r="Q92" s="9" t="n">
        <f aca="false">'Quarterly Data'!Q76</f>
        <v>0.546062843384466</v>
      </c>
      <c r="R92" s="9" t="n">
        <f aca="false">'Quarterly Data'!R76</f>
        <v>0.575761147896112</v>
      </c>
      <c r="S92" s="9" t="n">
        <f aca="false">'Quarterly Data'!S76</f>
        <v>0.575477214360335</v>
      </c>
      <c r="T92" s="9" t="n">
        <f aca="false">'Quarterly Data'!T76</f>
        <v>0.575478617412846</v>
      </c>
      <c r="U92" s="9" t="n">
        <f aca="false">'Quarterly Data'!U76</f>
        <v>0.575489264122144</v>
      </c>
      <c r="V92" s="9" t="n">
        <f aca="false">'Quarterly Data'!V76</f>
        <v>0.574661992966363</v>
      </c>
      <c r="W92" s="9" t="n">
        <f aca="false">'Quarterly Data'!W76</f>
        <v>0.576381690692442</v>
      </c>
      <c r="X92" s="9" t="n">
        <f aca="false">'Quarterly Data'!X76</f>
        <v>0.576444269082586</v>
      </c>
      <c r="Y92" s="9" t="n">
        <f aca="false">'Quarterly Data'!Y76</f>
        <v>0.576665666087697</v>
      </c>
      <c r="Z92" s="9" t="n">
        <f aca="false">'Quarterly Data'!Z76</f>
        <v>0.587292605339232</v>
      </c>
      <c r="AA92" s="9" t="n">
        <f aca="false">'Quarterly Data'!AA76</f>
        <v>0.587331024065887</v>
      </c>
      <c r="AB92" s="9" t="n">
        <f aca="false">'Quarterly Data'!AB76</f>
        <v>0.587317066867099</v>
      </c>
      <c r="AC92" s="9" t="n">
        <f aca="false">'Quarterly Data'!AC76</f>
        <v>0.587754084824668</v>
      </c>
      <c r="AD92" s="9" t="n">
        <f aca="false">'Quarterly Data'!AD76</f>
        <v>0.61591088050617</v>
      </c>
      <c r="AE92" s="9" t="n">
        <f aca="false">'Quarterly Data'!AE76</f>
        <v>0.616518012189232</v>
      </c>
      <c r="AF92" s="9" t="n">
        <f aca="false">'Quarterly Data'!AF76</f>
        <v>0.617102540469707</v>
      </c>
      <c r="AG92" s="9" t="n">
        <f aca="false">'Quarterly Data'!AG76</f>
        <v>0.617188889723269</v>
      </c>
      <c r="AH92" s="9" t="n">
        <f aca="false">'Quarterly Data'!AH76</f>
        <v>0.632834660778894</v>
      </c>
      <c r="AI92" s="9" t="n">
        <f aca="false">'Quarterly Data'!AI76</f>
        <v>0.63207271821127</v>
      </c>
      <c r="AJ92" s="9" t="n">
        <f aca="false">'Quarterly Data'!AJ76</f>
        <v>0.632186731581316</v>
      </c>
      <c r="AK92" s="9" t="n">
        <f aca="false">'Quarterly Data'!AK76</f>
        <v>0.632210071315673</v>
      </c>
      <c r="AL92" s="9" t="n">
        <f aca="false">'Quarterly Data'!AL76</f>
        <v>0.650735329047773</v>
      </c>
      <c r="AM92" s="9" t="n">
        <f aca="false">'Quarterly Data'!AM76</f>
        <v>0.647223429319201</v>
      </c>
      <c r="AN92" s="9" t="n">
        <f aca="false">'Quarterly Data'!AN76</f>
        <v>0.649123414615223</v>
      </c>
      <c r="AO92" s="9" t="n">
        <f aca="false">'Quarterly Data'!AO76</f>
        <v>0.649023091566033</v>
      </c>
      <c r="AP92" s="9" t="n">
        <f aca="false">'Quarterly Data'!AP76</f>
        <v>0.66084384771879</v>
      </c>
      <c r="AQ92" s="9" t="n">
        <f aca="false">'Quarterly Data'!AQ76</f>
        <v>0.659593210666169</v>
      </c>
    </row>
    <row r="93" customFormat="false" ht="15" hidden="false" customHeight="true" outlineLevel="0" collapsed="false">
      <c r="A93" s="3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customFormat="false" ht="15" hidden="false" customHeight="true" outlineLevel="0" collapsed="false">
      <c r="A94" s="3" t="s">
        <v>176</v>
      </c>
      <c r="B94" s="13" t="n">
        <f aca="false">B92*4/B6</f>
        <v>0.0268356937332176</v>
      </c>
      <c r="C94" s="13" t="n">
        <f aca="false">C92*4/C6</f>
        <v>0.0290016359365103</v>
      </c>
      <c r="D94" s="13" t="n">
        <f aca="false">D92*4/D6</f>
        <v>0.0302159432647957</v>
      </c>
      <c r="E94" s="13" t="n">
        <f aca="false">E92*4/E6</f>
        <v>0.0302919284093438</v>
      </c>
      <c r="F94" s="13" t="n">
        <f aca="false">F92*4/F6</f>
        <v>0.0310675422087737</v>
      </c>
      <c r="G94" s="13" t="n">
        <f aca="false">G92*4/G6</f>
        <v>0.029528006903178</v>
      </c>
      <c r="H94" s="13" t="n">
        <f aca="false">H92*4/H6</f>
        <v>0.0306323746233729</v>
      </c>
      <c r="I94" s="13" t="n">
        <f aca="false">I92*4/I6</f>
        <v>0.0311507695591729</v>
      </c>
      <c r="J94" s="13" t="n">
        <f aca="false">J92*4/J6</f>
        <v>0.0347497963102366</v>
      </c>
      <c r="K94" s="13" t="n">
        <f aca="false">K92*4/K6</f>
        <v>0.0334527579118836</v>
      </c>
      <c r="L94" s="13" t="n">
        <f aca="false">L92*4/L6</f>
        <v>0.0319389031603678</v>
      </c>
      <c r="M94" s="13" t="n">
        <f aca="false">M92*4/M6</f>
        <v>0.032642741330373</v>
      </c>
      <c r="N94" s="13" t="n">
        <f aca="false">N92*4/N6</f>
        <v>0.0296967637949757</v>
      </c>
      <c r="O94" s="13" t="n">
        <f aca="false">O92*4/O6</f>
        <v>0.0293814353476218</v>
      </c>
      <c r="P94" s="13" t="n">
        <f aca="false">P92*4/P6</f>
        <v>0.0267488329697162</v>
      </c>
      <c r="Q94" s="13" t="n">
        <f aca="false">Q92*4/Q6</f>
        <v>0.0280131363733104</v>
      </c>
      <c r="R94" s="13" t="n">
        <f aca="false">R92*4/R6</f>
        <v>0.0402909066667197</v>
      </c>
      <c r="S94" s="13" t="n">
        <f aca="false">S92*4/S6</f>
        <v>0.0403292326897326</v>
      </c>
      <c r="T94" s="13" t="n">
        <f aca="false">T92*4/T6</f>
        <v>0.0439247909078857</v>
      </c>
      <c r="U94" s="13" t="n">
        <f aca="false">U92*4/U6</f>
        <v>0.039446932073149</v>
      </c>
      <c r="V94" s="13" t="n">
        <f aca="false">V92*4/V6</f>
        <v>0.0333935307650404</v>
      </c>
      <c r="W94" s="13" t="n">
        <f aca="false">W92*4/W6</f>
        <v>0.0303936573777557</v>
      </c>
      <c r="X94" s="13" t="n">
        <f aca="false">X92*4/X6</f>
        <v>0.0287734483546847</v>
      </c>
      <c r="Y94" s="13" t="n">
        <f aca="false">Y92*4/Y6</f>
        <v>0.0254969118619285</v>
      </c>
      <c r="Z94" s="13" t="n">
        <f aca="false">Z92*4/Z6</f>
        <v>0.0262706480612344</v>
      </c>
      <c r="AA94" s="13" t="n">
        <f aca="false">AA92*4/AA6</f>
        <v>0.0331442966003571</v>
      </c>
      <c r="AB94" s="13" t="n">
        <f aca="false">AB92*4/AB6</f>
        <v>0.0352837063932604</v>
      </c>
      <c r="AC94" s="13" t="n">
        <f aca="false">AC92*4/AC6</f>
        <v>0.0402466654109298</v>
      </c>
      <c r="AD94" s="13" t="n">
        <f aca="false">AD92*4/AD6</f>
        <v>0.0410020315788756</v>
      </c>
      <c r="AE94" s="13" t="n">
        <f aca="false">AE92*4/AE6</f>
        <v>0.0368764805340058</v>
      </c>
      <c r="AF94" s="13" t="n">
        <f aca="false">AF92*4/AF6</f>
        <v>0.0410656578448653</v>
      </c>
      <c r="AG94" s="13" t="n">
        <f aca="false">AG92*4/AG6</f>
        <v>0.0385035727336174</v>
      </c>
      <c r="AH94" s="13" t="n">
        <f aca="false">AH92*4/AH6</f>
        <v>0.0390714766181471</v>
      </c>
      <c r="AI94" s="13" t="n">
        <f aca="false">AI92*4/AI6</f>
        <v>0.0352489763008284</v>
      </c>
      <c r="AJ94" s="13" t="n">
        <f aca="false">AJ92*4/AJ6</f>
        <v>0.0325957883115234</v>
      </c>
      <c r="AK94" s="13" t="n">
        <f aca="false">AK92*4/AK6</f>
        <v>0.0335894471083981</v>
      </c>
      <c r="AL94" s="13" t="n">
        <f aca="false">AL92*4/AL6</f>
        <v>0.0350652826515583</v>
      </c>
      <c r="AM94" s="13" t="n">
        <f aca="false">AM92*4/AM6</f>
        <v>0.0368756631368641</v>
      </c>
      <c r="AN94" s="13" t="n">
        <f aca="false">AN92*4/AN6</f>
        <v>0.0387714022858781</v>
      </c>
      <c r="AO94" s="13" t="n">
        <f aca="false">AO92*4/AO6</f>
        <v>0.0405725505275025</v>
      </c>
      <c r="AP94" s="13" t="n">
        <f aca="false">AP92*4/AP6</f>
        <v>0.044944251851903</v>
      </c>
      <c r="AQ94" s="13" t="n">
        <f aca="false">AQ92*4/AQ6</f>
        <v>0.0389481957179213</v>
      </c>
    </row>
    <row r="95" customFormat="false" ht="15" hidden="false" customHeight="true" outlineLevel="0" collapsed="false">
      <c r="A95" s="14" t="s">
        <v>145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177</v>
      </c>
    </row>
    <row r="2" customFormat="false" ht="15" hidden="false" customHeight="true" outlineLevel="0" collapsed="false">
      <c r="A2" s="10" t="s">
        <v>178</v>
      </c>
    </row>
    <row r="3" customFormat="false" ht="15" hidden="false" customHeight="true" outlineLevel="0" collapsed="false">
      <c r="A3" s="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5" hidden="false" customHeight="true" outlineLevel="0" collapsed="false">
      <c r="B4" s="11" t="s">
        <v>88</v>
      </c>
      <c r="C4" s="11" t="s">
        <v>89</v>
      </c>
      <c r="D4" s="11" t="s">
        <v>90</v>
      </c>
      <c r="E4" s="11" t="s">
        <v>91</v>
      </c>
      <c r="F4" s="11" t="s">
        <v>92</v>
      </c>
      <c r="G4" s="11" t="s">
        <v>93</v>
      </c>
      <c r="H4" s="11" t="s">
        <v>94</v>
      </c>
      <c r="I4" s="11" t="s">
        <v>95</v>
      </c>
      <c r="J4" s="11" t="s">
        <v>96</v>
      </c>
      <c r="K4" s="11" t="s">
        <v>97</v>
      </c>
      <c r="L4" s="11" t="s">
        <v>98</v>
      </c>
      <c r="M4" s="11" t="s">
        <v>99</v>
      </c>
      <c r="N4" s="11" t="s">
        <v>100</v>
      </c>
      <c r="O4" s="11" t="s">
        <v>101</v>
      </c>
      <c r="P4" s="11" t="s">
        <v>102</v>
      </c>
      <c r="Q4" s="11" t="s">
        <v>103</v>
      </c>
      <c r="R4" s="11" t="s">
        <v>104</v>
      </c>
      <c r="S4" s="11" t="s">
        <v>105</v>
      </c>
      <c r="T4" s="11" t="s">
        <v>106</v>
      </c>
      <c r="U4" s="11" t="s">
        <v>107</v>
      </c>
      <c r="V4" s="11" t="s">
        <v>108</v>
      </c>
      <c r="W4" s="11" t="s">
        <v>109</v>
      </c>
      <c r="X4" s="11" t="s">
        <v>110</v>
      </c>
      <c r="Y4" s="11" t="s">
        <v>111</v>
      </c>
      <c r="Z4" s="11" t="s">
        <v>112</v>
      </c>
      <c r="AA4" s="11" t="s">
        <v>113</v>
      </c>
      <c r="AB4" s="11" t="s">
        <v>114</v>
      </c>
      <c r="AC4" s="11" t="s">
        <v>115</v>
      </c>
      <c r="AD4" s="11" t="s">
        <v>116</v>
      </c>
      <c r="AE4" s="11" t="s">
        <v>117</v>
      </c>
      <c r="AF4" s="11" t="s">
        <v>118</v>
      </c>
      <c r="AG4" s="11" t="s">
        <v>119</v>
      </c>
      <c r="AH4" s="11" t="s">
        <v>120</v>
      </c>
      <c r="AI4" s="11" t="s">
        <v>121</v>
      </c>
      <c r="AJ4" s="11" t="s">
        <v>122</v>
      </c>
      <c r="AK4" s="11" t="s">
        <v>123</v>
      </c>
      <c r="AL4" s="11" t="s">
        <v>124</v>
      </c>
      <c r="AM4" s="11" t="s">
        <v>125</v>
      </c>
      <c r="AN4" s="11" t="s">
        <v>126</v>
      </c>
      <c r="AO4" s="11" t="s">
        <v>127</v>
      </c>
      <c r="AP4" s="11" t="s">
        <v>128</v>
      </c>
      <c r="AQ4" s="11" t="s">
        <v>129</v>
      </c>
    </row>
    <row r="5" customFormat="false" ht="15" hidden="false" customHeight="true" outlineLevel="0" collapsed="false">
      <c r="A5" s="12" t="s">
        <v>130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customFormat="false" ht="15" hidden="false" customHeight="true" outlineLevel="0" collapsed="false">
      <c r="A6" s="3" t="s">
        <v>131</v>
      </c>
      <c r="B6" s="9" t="n">
        <f aca="false">'Quarterly Data'!B55</f>
        <v>71.5511759011996</v>
      </c>
      <c r="C6" s="9" t="n">
        <f aca="false">'Quarterly Data'!C55</f>
        <v>66.7240229365533</v>
      </c>
      <c r="D6" s="9" t="n">
        <f aca="false">'Quarterly Data'!D55</f>
        <v>64.0003233741281</v>
      </c>
      <c r="E6" s="9" t="n">
        <f aca="false">'Quarterly Data'!E55</f>
        <v>63.8913243907244</v>
      </c>
      <c r="F6" s="9" t="n">
        <f aca="false">'Quarterly Data'!F55</f>
        <v>63.9868216341623</v>
      </c>
      <c r="G6" s="9" t="n">
        <f aca="false">'Quarterly Data'!G55</f>
        <v>67.3259444659004</v>
      </c>
      <c r="H6" s="9" t="n">
        <f aca="false">'Quarterly Data'!H55</f>
        <v>64.8996550411186</v>
      </c>
      <c r="I6" s="9" t="n">
        <f aca="false">'Quarterly Data'!I55</f>
        <v>63.8240509653149</v>
      </c>
      <c r="J6" s="9" t="n">
        <f aca="false">'Quarterly Data'!J55</f>
        <v>60.2446941606623</v>
      </c>
      <c r="K6" s="9" t="n">
        <f aca="false">'Quarterly Data'!K55</f>
        <v>62.6113154127306</v>
      </c>
      <c r="L6" s="9" t="n">
        <f aca="false">'Quarterly Data'!L55</f>
        <v>65.5559663710476</v>
      </c>
      <c r="M6" s="9" t="n">
        <f aca="false">'Quarterly Data'!M55</f>
        <v>64.1547022777756</v>
      </c>
      <c r="N6" s="9" t="n">
        <f aca="false">'Quarterly Data'!N55</f>
        <v>73.5831950610187</v>
      </c>
      <c r="O6" s="9" t="n">
        <f aca="false">'Quarterly Data'!O55</f>
        <v>74.3220390613824</v>
      </c>
      <c r="P6" s="9" t="n">
        <f aca="false">'Quarterly Data'!P55</f>
        <v>81.6484882432385</v>
      </c>
      <c r="Q6" s="9" t="n">
        <f aca="false">'Quarterly Data'!Q55</f>
        <v>77.9723963939617</v>
      </c>
      <c r="R6" s="9" t="n">
        <f aca="false">'Quarterly Data'!R55</f>
        <v>57.1604062086486</v>
      </c>
      <c r="S6" s="9" t="n">
        <f aca="false">'Quarterly Data'!S55</f>
        <v>57.0779234792479</v>
      </c>
      <c r="T6" s="9" t="n">
        <f aca="false">'Quarterly Data'!T55</f>
        <v>52.4058150778386</v>
      </c>
      <c r="U6" s="9" t="n">
        <f aca="false">'Quarterly Data'!U55</f>
        <v>58.3557943674786</v>
      </c>
      <c r="V6" s="9" t="n">
        <f aca="false">'Quarterly Data'!V55</f>
        <v>68.8351282180649</v>
      </c>
      <c r="W6" s="9" t="n">
        <f aca="false">'Quarterly Data'!W55</f>
        <v>75.8555225557396</v>
      </c>
      <c r="X6" s="9" t="n">
        <f aca="false">'Quarterly Data'!X55</f>
        <v>80.1355836084533</v>
      </c>
      <c r="Y6" s="9" t="n">
        <f aca="false">'Quarterly Data'!Y55</f>
        <v>90.4683154117597</v>
      </c>
      <c r="Z6" s="9" t="n">
        <f aca="false">'Quarterly Data'!Z55</f>
        <v>89.4218679296084</v>
      </c>
      <c r="AA6" s="9" t="n">
        <f aca="false">'Quarterly Data'!AA55</f>
        <v>70.8817002391367</v>
      </c>
      <c r="AB6" s="9" t="n">
        <f aca="false">'Quarterly Data'!AB55</f>
        <v>66.5822417090833</v>
      </c>
      <c r="AC6" s="9" t="n">
        <f aca="false">'Quarterly Data'!AC55</f>
        <v>58.4151833523135</v>
      </c>
      <c r="AD6" s="9" t="n">
        <f aca="false">'Quarterly Data'!AD55</f>
        <v>60.0858890927238</v>
      </c>
      <c r="AE6" s="9" t="n">
        <f aca="false">'Quarterly Data'!AE55</f>
        <v>66.8738451459008</v>
      </c>
      <c r="AF6" s="9" t="n">
        <f aca="false">'Quarterly Data'!AF55</f>
        <v>60.1088669078138</v>
      </c>
      <c r="AG6" s="9" t="n">
        <f aca="false">'Quarterly Data'!AG55</f>
        <v>64.117571010173</v>
      </c>
      <c r="AH6" s="9" t="n">
        <f aca="false">'Quarterly Data'!AH55</f>
        <v>64.7873810313038</v>
      </c>
      <c r="AI6" s="9" t="n">
        <f aca="false">'Quarterly Data'!AI55</f>
        <v>71.7266467901839</v>
      </c>
      <c r="AJ6" s="9" t="n">
        <f aca="false">'Quarterly Data'!AJ55</f>
        <v>77.5789467693681</v>
      </c>
      <c r="AK6" s="9" t="n">
        <f aca="false">'Quarterly Data'!AK55</f>
        <v>75.2867493502274</v>
      </c>
      <c r="AL6" s="9" t="n">
        <f aca="false">'Quarterly Data'!AL55</f>
        <v>74.2312942991612</v>
      </c>
      <c r="AM6" s="9" t="n">
        <f aca="false">'Quarterly Data'!AM55</f>
        <v>70.2060247070845</v>
      </c>
      <c r="AN6" s="9" t="n">
        <f aca="false">'Quarterly Data'!AN55</f>
        <v>66.9692996739152</v>
      </c>
      <c r="AO6" s="9" t="n">
        <f aca="false">'Quarterly Data'!AO55</f>
        <v>63.9864226554933</v>
      </c>
      <c r="AP6" s="9" t="n">
        <f aca="false">'Quarterly Data'!AP55</f>
        <v>58.8145376095127</v>
      </c>
      <c r="AQ6" s="9" t="n">
        <f aca="false">'Quarterly Data'!AQ55</f>
        <v>67.7405665148867</v>
      </c>
      <c r="AR6" s="4"/>
      <c r="AS6" s="4"/>
    </row>
    <row r="7" customFormat="false" ht="15" hidden="false" customHeight="true" outlineLevel="0" collapsed="false">
      <c r="A7" s="3" t="s">
        <v>179</v>
      </c>
      <c r="B7" s="8" t="n">
        <f aca="false">'Quarterly Data'!B72/1000</f>
        <v>51324.0162514</v>
      </c>
      <c r="C7" s="8" t="n">
        <f aca="false">'Quarterly Data'!C72/1000</f>
        <v>47974.72597326</v>
      </c>
      <c r="D7" s="8" t="n">
        <f aca="false">'Quarterly Data'!D72/1000</f>
        <v>46051.8597252</v>
      </c>
      <c r="E7" s="8" t="n">
        <f aca="false">'Quarterly Data'!E72/1000</f>
        <v>46095.7461886</v>
      </c>
      <c r="F7" s="8" t="n">
        <f aca="false">'Quarterly Data'!F72/1000</f>
        <v>46332.20130838</v>
      </c>
      <c r="G7" s="8" t="n">
        <f aca="false">'Quarterly Data'!G72/1000</f>
        <v>49365.01912011</v>
      </c>
      <c r="H7" s="8" t="n">
        <f aca="false">'Quarterly Data'!H72/1000</f>
        <v>47738.73834837</v>
      </c>
      <c r="I7" s="8" t="n">
        <f aca="false">'Quarterly Data'!I72/1000</f>
        <v>47348.06847054</v>
      </c>
      <c r="J7" s="8" t="n">
        <f aca="false">'Quarterly Data'!J72/1000</f>
        <v>44572.8757388</v>
      </c>
      <c r="K7" s="8" t="n">
        <f aca="false">'Quarterly Data'!K72/1000</f>
        <v>46220.85309451</v>
      </c>
      <c r="L7" s="8" t="n">
        <f aca="false">'Quarterly Data'!L72/1000</f>
        <v>48390.0309382</v>
      </c>
      <c r="M7" s="8" t="n">
        <f aca="false">'Quarterly Data'!M72/1000</f>
        <v>47358.7616622</v>
      </c>
      <c r="N7" s="8" t="n">
        <f aca="false">'Quarterly Data'!N72/1000</f>
        <v>54742.41809133</v>
      </c>
      <c r="O7" s="8" t="n">
        <f aca="false">'Quarterly Data'!O72/1000</f>
        <v>55342.19951322</v>
      </c>
      <c r="P7" s="8" t="n">
        <f aca="false">'Quarterly Data'!P72/1000</f>
        <v>61625.36421007</v>
      </c>
      <c r="Q7" s="8" t="n">
        <f aca="false">'Quarterly Data'!Q72/1000</f>
        <v>59098.89072358</v>
      </c>
      <c r="R7" s="8" t="n">
        <f aca="false">'Quarterly Data'!R72/1000</f>
        <v>42894.6519828</v>
      </c>
      <c r="S7" s="8" t="n">
        <f aca="false">'Quarterly Data'!S72/1000</f>
        <v>42786.2448568</v>
      </c>
      <c r="T7" s="8" t="n">
        <f aca="false">'Quarterly Data'!T72/1000</f>
        <v>39016.9808079</v>
      </c>
      <c r="U7" s="8" t="n">
        <f aca="false">'Quarterly Data'!U72/1000</f>
        <v>43679.82085353</v>
      </c>
      <c r="V7" s="8" t="n">
        <f aca="false">'Quarterly Data'!V72/1000</f>
        <v>51911.00346018</v>
      </c>
      <c r="W7" s="8" t="n">
        <f aca="false">'Quarterly Data'!W72/1000</f>
        <v>57622.67348826</v>
      </c>
      <c r="X7" s="8" t="n">
        <f aca="false">'Quarterly Data'!X72/1000</f>
        <v>61237.03886612</v>
      </c>
      <c r="Y7" s="8" t="n">
        <f aca="false">'Quarterly Data'!Y72/1000</f>
        <v>69390.73450434</v>
      </c>
      <c r="Z7" s="8" t="n">
        <f aca="false">'Quarterly Data'!Z72/1000</f>
        <v>68615.77456416</v>
      </c>
      <c r="AA7" s="8" t="n">
        <f aca="false">'Quarterly Data'!AA72/1000</f>
        <v>54134.900353</v>
      </c>
      <c r="AB7" s="8" t="n">
        <f aca="false">'Quarterly Data'!AB72/1000</f>
        <v>50574.84381798</v>
      </c>
      <c r="AC7" s="8" t="n">
        <f aca="false">'Quarterly Data'!AC72/1000</f>
        <v>44236.06927328</v>
      </c>
      <c r="AD7" s="8" t="n">
        <f aca="false">'Quarterly Data'!AD72/1000</f>
        <v>45432.63866936</v>
      </c>
      <c r="AE7" s="8" t="n">
        <f aca="false">'Quarterly Data'!AE72/1000</f>
        <v>51192.62671763</v>
      </c>
      <c r="AF7" s="8" t="n">
        <f aca="false">'Quarterly Data'!AF72/1000</f>
        <v>45747.49093463</v>
      </c>
      <c r="AG7" s="8" t="n">
        <f aca="false">'Quarterly Data'!AG72/1000</f>
        <v>48835.468611</v>
      </c>
      <c r="AH7" s="8" t="n">
        <f aca="false">'Quarterly Data'!AH72/1000</f>
        <v>49396.66272448</v>
      </c>
      <c r="AI7" s="8" t="n">
        <f aca="false">'Quarterly Data'!AI72/1000</f>
        <v>54967.19340091</v>
      </c>
      <c r="AJ7" s="8" t="n">
        <f aca="false">'Quarterly Data'!AJ72/1000</f>
        <v>59615.98000675</v>
      </c>
      <c r="AK7" s="8" t="n">
        <f aca="false">'Quarterly Data'!AK72/1000</f>
        <v>57831.69765934</v>
      </c>
      <c r="AL7" s="8" t="n">
        <f aca="false">'Quarterly Data'!AL72/1000</f>
        <v>57038.5647654</v>
      </c>
      <c r="AM7" s="8" t="n">
        <f aca="false">'Quarterly Data'!AM72/1000</f>
        <v>53889.75745138</v>
      </c>
      <c r="AN7" s="8" t="n">
        <f aca="false">'Quarterly Data'!AN72/1000</f>
        <v>51037.83113141</v>
      </c>
      <c r="AO7" s="8" t="n">
        <f aca="false">'Quarterly Data'!AO72/1000</f>
        <v>48225.53564356</v>
      </c>
      <c r="AP7" s="8" t="n">
        <f aca="false">'Quarterly Data'!AP72/1000</f>
        <v>43755.86096975</v>
      </c>
      <c r="AQ7" s="8" t="n">
        <f aca="false">'Quarterly Data'!AQ72/1000</f>
        <v>51163.63982963</v>
      </c>
      <c r="AR7" s="4"/>
      <c r="AS7" s="4"/>
    </row>
    <row r="8" customFormat="false" ht="15" hidden="false" customHeight="true" outlineLevel="0" collapsed="false">
      <c r="A8" s="3" t="s">
        <v>180</v>
      </c>
      <c r="B8" s="9" t="n">
        <f aca="false">'Quarterly Data'!B72/'Quarterly Data'!B71</f>
        <v>71.5511759011996</v>
      </c>
      <c r="C8" s="9" t="n">
        <f aca="false">'Quarterly Data'!C72/'Quarterly Data'!C71</f>
        <v>66.7240229365533</v>
      </c>
      <c r="D8" s="9" t="n">
        <f aca="false">'Quarterly Data'!D72/'Quarterly Data'!D71</f>
        <v>64.0003233741281</v>
      </c>
      <c r="E8" s="9" t="n">
        <f aca="false">'Quarterly Data'!E72/'Quarterly Data'!E71</f>
        <v>63.8913243907244</v>
      </c>
      <c r="F8" s="9" t="n">
        <f aca="false">'Quarterly Data'!F72/'Quarterly Data'!F71</f>
        <v>63.9868216341623</v>
      </c>
      <c r="G8" s="9" t="n">
        <f aca="false">'Quarterly Data'!G72/'Quarterly Data'!G71</f>
        <v>67.3259444659004</v>
      </c>
      <c r="H8" s="9" t="n">
        <f aca="false">'Quarterly Data'!H72/'Quarterly Data'!H71</f>
        <v>64.8996550411186</v>
      </c>
      <c r="I8" s="9" t="n">
        <f aca="false">'Quarterly Data'!I72/'Quarterly Data'!I71</f>
        <v>63.8240509653149</v>
      </c>
      <c r="J8" s="9" t="n">
        <f aca="false">'Quarterly Data'!J72/'Quarterly Data'!J71</f>
        <v>60.2446941606623</v>
      </c>
      <c r="K8" s="9" t="n">
        <f aca="false">'Quarterly Data'!K72/'Quarterly Data'!K71</f>
        <v>62.6113154127306</v>
      </c>
      <c r="L8" s="9" t="n">
        <f aca="false">'Quarterly Data'!L72/'Quarterly Data'!L71</f>
        <v>65.5559663710476</v>
      </c>
      <c r="M8" s="9" t="n">
        <f aca="false">'Quarterly Data'!M72/'Quarterly Data'!M71</f>
        <v>64.1547022777756</v>
      </c>
      <c r="N8" s="9" t="n">
        <f aca="false">'Quarterly Data'!N72/'Quarterly Data'!N71</f>
        <v>73.5831950610187</v>
      </c>
      <c r="O8" s="9" t="n">
        <f aca="false">'Quarterly Data'!O72/'Quarterly Data'!O71</f>
        <v>74.3220390613824</v>
      </c>
      <c r="P8" s="9" t="n">
        <f aca="false">'Quarterly Data'!P72/'Quarterly Data'!P71</f>
        <v>81.6484882432385</v>
      </c>
      <c r="Q8" s="9" t="n">
        <f aca="false">'Quarterly Data'!Q72/'Quarterly Data'!Q71</f>
        <v>77.9723963939617</v>
      </c>
      <c r="R8" s="9" t="n">
        <f aca="false">'Quarterly Data'!R72/'Quarterly Data'!R71</f>
        <v>57.1604062086486</v>
      </c>
      <c r="S8" s="9" t="n">
        <f aca="false">'Quarterly Data'!S72/'Quarterly Data'!S71</f>
        <v>57.0779234792479</v>
      </c>
      <c r="T8" s="9" t="n">
        <f aca="false">'Quarterly Data'!T72/'Quarterly Data'!T71</f>
        <v>52.4058150778386</v>
      </c>
      <c r="U8" s="9" t="n">
        <f aca="false">'Quarterly Data'!U72/'Quarterly Data'!U71</f>
        <v>58.3557943674786</v>
      </c>
      <c r="V8" s="9" t="n">
        <f aca="false">'Quarterly Data'!V72/'Quarterly Data'!V71</f>
        <v>68.8351282180649</v>
      </c>
      <c r="W8" s="9" t="n">
        <f aca="false">'Quarterly Data'!W72/'Quarterly Data'!W71</f>
        <v>75.8555225557396</v>
      </c>
      <c r="X8" s="9" t="n">
        <f aca="false">'Quarterly Data'!X72/'Quarterly Data'!X71</f>
        <v>80.1355836084533</v>
      </c>
      <c r="Y8" s="9" t="n">
        <f aca="false">'Quarterly Data'!Y72/'Quarterly Data'!Y71</f>
        <v>90.4683154117597</v>
      </c>
      <c r="Z8" s="9" t="n">
        <f aca="false">'Quarterly Data'!Z72/'Quarterly Data'!Z71</f>
        <v>89.4218679296084</v>
      </c>
      <c r="AA8" s="9" t="n">
        <f aca="false">'Quarterly Data'!AA72/'Quarterly Data'!AA71</f>
        <v>70.8817002391367</v>
      </c>
      <c r="AB8" s="9" t="n">
        <f aca="false">'Quarterly Data'!AB72/'Quarterly Data'!AB71</f>
        <v>66.5822417090833</v>
      </c>
      <c r="AC8" s="9" t="n">
        <f aca="false">'Quarterly Data'!AC72/'Quarterly Data'!AC71</f>
        <v>58.4151833523135</v>
      </c>
      <c r="AD8" s="9" t="n">
        <f aca="false">'Quarterly Data'!AD72/'Quarterly Data'!AD71</f>
        <v>60.0858890927238</v>
      </c>
      <c r="AE8" s="9" t="n">
        <f aca="false">'Quarterly Data'!AE72/'Quarterly Data'!AE71</f>
        <v>66.8738451459008</v>
      </c>
      <c r="AF8" s="9" t="n">
        <f aca="false">'Quarterly Data'!AF72/'Quarterly Data'!AF71</f>
        <v>60.1088669078138</v>
      </c>
      <c r="AG8" s="9" t="n">
        <f aca="false">'Quarterly Data'!AG72/'Quarterly Data'!AG71</f>
        <v>64.117571010173</v>
      </c>
      <c r="AH8" s="9" t="n">
        <f aca="false">'Quarterly Data'!AH72/'Quarterly Data'!AH71</f>
        <v>64.7873810313038</v>
      </c>
      <c r="AI8" s="9" t="n">
        <f aca="false">'Quarterly Data'!AI72/'Quarterly Data'!AI71</f>
        <v>71.7266467901839</v>
      </c>
      <c r="AJ8" s="9" t="n">
        <f aca="false">'Quarterly Data'!AJ72/'Quarterly Data'!AJ71</f>
        <v>77.5789467693682</v>
      </c>
      <c r="AK8" s="9" t="n">
        <f aca="false">'Quarterly Data'!AK72/'Quarterly Data'!AK71</f>
        <v>75.2867493502274</v>
      </c>
      <c r="AL8" s="9" t="n">
        <f aca="false">'Quarterly Data'!AL72/'Quarterly Data'!AL71</f>
        <v>74.2312942991612</v>
      </c>
      <c r="AM8" s="9" t="n">
        <f aca="false">'Quarterly Data'!AM72/'Quarterly Data'!AM71</f>
        <v>70.2060247070845</v>
      </c>
      <c r="AN8" s="9" t="n">
        <f aca="false">'Quarterly Data'!AN72/'Quarterly Data'!AN71</f>
        <v>66.9692996739152</v>
      </c>
      <c r="AO8" s="9" t="n">
        <f aca="false">'Quarterly Data'!AO72/'Quarterly Data'!AO71</f>
        <v>63.9864226554933</v>
      </c>
      <c r="AP8" s="9" t="n">
        <f aca="false">'Quarterly Data'!AP72/'Quarterly Data'!AP71</f>
        <v>58.8145376095127</v>
      </c>
      <c r="AQ8" s="9" t="n">
        <f aca="false">'Quarterly Data'!AQ72/'Quarterly Data'!AQ71</f>
        <v>67.7405665148867</v>
      </c>
      <c r="AR8" s="4"/>
      <c r="AS8" s="4"/>
    </row>
    <row r="9" customFormat="false" ht="15" hidden="false" customHeight="true" outlineLevel="0" collapsed="false">
      <c r="A9" s="3" t="s">
        <v>181</v>
      </c>
      <c r="B9" s="8" t="n">
        <f aca="false">'Quarterly Data'!B73/1000</f>
        <v>66447.6942514</v>
      </c>
      <c r="C9" s="8" t="n">
        <f aca="false">'Quarterly Data'!C73/1000</f>
        <v>63356.99097326</v>
      </c>
      <c r="D9" s="8" t="n">
        <f aca="false">'Quarterly Data'!D73/1000</f>
        <v>61403.8967252</v>
      </c>
      <c r="E9" s="8" t="n">
        <f aca="false">'Quarterly Data'!E73/1000</f>
        <v>62151.1641886</v>
      </c>
      <c r="F9" s="8" t="n">
        <f aca="false">'Quarterly Data'!F73/1000</f>
        <v>62305.13530838</v>
      </c>
      <c r="G9" s="8" t="n">
        <f aca="false">'Quarterly Data'!G73/1000</f>
        <v>65358.14712011</v>
      </c>
      <c r="H9" s="8" t="n">
        <f aca="false">'Quarterly Data'!H73/1000</f>
        <v>63896.32034837</v>
      </c>
      <c r="I9" s="8" t="n">
        <f aca="false">'Quarterly Data'!I73/1000</f>
        <v>63672.10947054</v>
      </c>
      <c r="J9" s="8" t="n">
        <f aca="false">'Quarterly Data'!J73/1000</f>
        <v>60869.0877388</v>
      </c>
      <c r="K9" s="8" t="n">
        <f aca="false">'Quarterly Data'!K73/1000</f>
        <v>62602.18009451</v>
      </c>
      <c r="L9" s="8" t="n">
        <f aca="false">'Quarterly Data'!L73/1000</f>
        <v>64784.3319382</v>
      </c>
      <c r="M9" s="8" t="n">
        <f aca="false">'Quarterly Data'!M73/1000</f>
        <v>63254.2436622</v>
      </c>
      <c r="N9" s="8" t="n">
        <f aca="false">'Quarterly Data'!N73/1000</f>
        <v>70772.43509133</v>
      </c>
      <c r="O9" s="8" t="n">
        <f aca="false">'Quarterly Data'!O73/1000</f>
        <v>71862.11751322</v>
      </c>
      <c r="P9" s="8" t="n">
        <f aca="false">'Quarterly Data'!P73/1000</f>
        <v>78015.85921007</v>
      </c>
      <c r="Q9" s="8" t="n">
        <f aca="false">'Quarterly Data'!Q73/1000</f>
        <v>75469.41672358</v>
      </c>
      <c r="R9" s="8" t="n">
        <f aca="false">'Quarterly Data'!R73/1000</f>
        <v>59656.0929828</v>
      </c>
      <c r="S9" s="8" t="n">
        <f aca="false">'Quarterly Data'!S73/1000</f>
        <v>58875.5938568</v>
      </c>
      <c r="T9" s="8" t="n">
        <f aca="false">'Quarterly Data'!T73/1000</f>
        <v>55014.6368079</v>
      </c>
      <c r="U9" s="8" t="n">
        <f aca="false">'Quarterly Data'!U73/1000</f>
        <v>59325.69385353</v>
      </c>
      <c r="V9" s="8" t="n">
        <f aca="false">'Quarterly Data'!V73/1000</f>
        <v>67523.62346018</v>
      </c>
      <c r="W9" s="8" t="n">
        <f aca="false">'Quarterly Data'!W73/1000</f>
        <v>73444.27848826</v>
      </c>
      <c r="X9" s="8" t="n">
        <f aca="false">'Quarterly Data'!X73/1000</f>
        <v>77198.27086612</v>
      </c>
      <c r="Y9" s="8" t="n">
        <f aca="false">'Quarterly Data'!Y73/1000</f>
        <v>85873.01450434</v>
      </c>
      <c r="Z9" s="8" t="n">
        <f aca="false">'Quarterly Data'!Z73/1000</f>
        <v>84818.23856416</v>
      </c>
      <c r="AA9" s="8" t="n">
        <f aca="false">'Quarterly Data'!AA73/1000</f>
        <v>70141.416353</v>
      </c>
      <c r="AB9" s="8" t="n">
        <f aca="false">'Quarterly Data'!AB73/1000</f>
        <v>66128.27381798</v>
      </c>
      <c r="AC9" s="8" t="n">
        <f aca="false">'Quarterly Data'!AC73/1000</f>
        <v>60015.11627328</v>
      </c>
      <c r="AD9" s="8" t="n">
        <f aca="false">'Quarterly Data'!AD73/1000</f>
        <v>60848.90766936</v>
      </c>
      <c r="AE9" s="8" t="n">
        <f aca="false">'Quarterly Data'!AE73/1000</f>
        <v>66735.52171763</v>
      </c>
      <c r="AF9" s="8" t="n">
        <f aca="false">'Quarterly Data'!AF73/1000</f>
        <v>61211.02193463</v>
      </c>
      <c r="AG9" s="8" t="n">
        <f aca="false">'Quarterly Data'!AG73/1000</f>
        <v>64245.020611</v>
      </c>
      <c r="AH9" s="8" t="n">
        <f aca="false">'Quarterly Data'!AH73/1000</f>
        <v>64606.81772448</v>
      </c>
      <c r="AI9" s="8" t="n">
        <f aca="false">'Quarterly Data'!AI73/1000</f>
        <v>70515.56240091</v>
      </c>
      <c r="AJ9" s="8" t="n">
        <f aca="false">'Quarterly Data'!AJ73/1000</f>
        <v>76374.04200675</v>
      </c>
      <c r="AK9" s="8" t="n">
        <f aca="false">'Quarterly Data'!AK73/1000</f>
        <v>74047.84665934</v>
      </c>
      <c r="AL9" s="8" t="n">
        <f aca="false">'Quarterly Data'!AL73/1000</f>
        <v>73206.0407654</v>
      </c>
      <c r="AM9" s="8" t="n">
        <f aca="false">'Quarterly Data'!AM73/1000</f>
        <v>70938.83345138</v>
      </c>
      <c r="AN9" s="8" t="n">
        <f aca="false">'Quarterly Data'!AN73/1000</f>
        <v>68216.40913141</v>
      </c>
      <c r="AO9" s="8" t="n">
        <f aca="false">'Quarterly Data'!AO73/1000</f>
        <v>65746.25264356</v>
      </c>
      <c r="AP9" s="8" t="n">
        <f aca="false">'Quarterly Data'!AP73/1000</f>
        <v>61472.73996975</v>
      </c>
      <c r="AQ9" s="8" t="n">
        <f aca="false">'Quarterly Data'!AQ73/1000</f>
        <v>68467.24382963</v>
      </c>
      <c r="AR9" s="4"/>
      <c r="AS9" s="4"/>
    </row>
    <row r="10" customFormat="false" ht="15" hidden="false" customHeight="true" outlineLevel="0" collapsed="false">
      <c r="A10" s="3" t="s">
        <v>182</v>
      </c>
      <c r="B10" s="9" t="n">
        <f aca="false">'Quarterly Data'!B73/'Quarterly Data'!B71</f>
        <v>92.6352029101262</v>
      </c>
      <c r="C10" s="9" t="n">
        <f aca="false">'Quarterly Data'!C73/'Quarterly Data'!C71</f>
        <v>88.1179252852236</v>
      </c>
      <c r="D10" s="9" t="n">
        <f aca="false">'Quarterly Data'!D73/'Quarterly Data'!D71</f>
        <v>85.3357338942363</v>
      </c>
      <c r="E10" s="9" t="n">
        <f aca="false">'Quarterly Data'!E73/'Quarterly Data'!E71</f>
        <v>86.1450463604182</v>
      </c>
      <c r="F10" s="9" t="n">
        <f aca="false">'Quarterly Data'!F73/'Quarterly Data'!F71</f>
        <v>86.0461507825788</v>
      </c>
      <c r="G10" s="9" t="n">
        <f aca="false">'Quarterly Data'!G73/'Quarterly Data'!G71</f>
        <v>89.1379981580948</v>
      </c>
      <c r="H10" s="9" t="n">
        <f aca="false">'Quarterly Data'!H73/'Quarterly Data'!H71</f>
        <v>86.8654952450709</v>
      </c>
      <c r="I10" s="9" t="n">
        <f aca="false">'Quarterly Data'!I73/'Quarterly Data'!I71</f>
        <v>85.8284633605564</v>
      </c>
      <c r="J10" s="9" t="n">
        <f aca="false">'Quarterly Data'!J73/'Quarterly Data'!J71</f>
        <v>82.2706525859274</v>
      </c>
      <c r="K10" s="9" t="n">
        <f aca="false">'Quarterly Data'!K73/'Quarterly Data'!K71</f>
        <v>84.801655118899</v>
      </c>
      <c r="L10" s="9" t="n">
        <f aca="false">'Quarterly Data'!L73/'Quarterly Data'!L71</f>
        <v>87.7660006321418</v>
      </c>
      <c r="M10" s="9" t="n">
        <f aca="false">'Quarterly Data'!M73/'Quarterly Data'!M71</f>
        <v>85.6875692590861</v>
      </c>
      <c r="N10" s="9" t="n">
        <f aca="false">'Quarterly Data'!N73/'Quarterly Data'!N71</f>
        <v>95.130286126206</v>
      </c>
      <c r="O10" s="9" t="n">
        <f aca="false">'Quarterly Data'!O73/'Quarterly Data'!O71</f>
        <v>96.5075322598148</v>
      </c>
      <c r="P10" s="9" t="n">
        <f aca="false">'Quarterly Data'!P73/'Quarterly Data'!P71</f>
        <v>103.36453252894</v>
      </c>
      <c r="Q10" s="9" t="n">
        <f aca="false">'Quarterly Data'!Q73/'Quarterly Data'!Q71</f>
        <v>99.5709260249141</v>
      </c>
      <c r="R10" s="9" t="n">
        <f aca="false">'Quarterly Data'!R73/'Quarterly Data'!R71</f>
        <v>79.4963089824133</v>
      </c>
      <c r="S10" s="9" t="n">
        <f aca="false">'Quarterly Data'!S73/'Quarterly Data'!S71</f>
        <v>78.5415184763434</v>
      </c>
      <c r="T10" s="9" t="n">
        <f aca="false">'Quarterly Data'!T73/'Quarterly Data'!T71</f>
        <v>73.8931312323763</v>
      </c>
      <c r="U10" s="9" t="n">
        <f aca="false">'Quarterly Data'!U73/'Quarterly Data'!U71</f>
        <v>79.2585208358244</v>
      </c>
      <c r="V10" s="9" t="n">
        <f aca="false">'Quarterly Data'!V73/'Quarterly Data'!V71</f>
        <v>89.5378044886999</v>
      </c>
      <c r="W10" s="9" t="n">
        <f aca="false">'Quarterly Data'!W73/'Quarterly Data'!W71</f>
        <v>96.6833676086079</v>
      </c>
      <c r="X10" s="9" t="n">
        <f aca="false">'Quarterly Data'!X73/'Quarterly Data'!X71</f>
        <v>101.022658900031</v>
      </c>
      <c r="Y10" s="9" t="n">
        <f aca="false">'Quarterly Data'!Y73/'Quarterly Data'!Y71</f>
        <v>111.957122475067</v>
      </c>
      <c r="Z10" s="9" t="n">
        <f aca="false">'Quarterly Data'!Z73/'Quarterly Data'!Z71</f>
        <v>110.537341815099</v>
      </c>
      <c r="AA10" s="9" t="n">
        <f aca="false">'Quarterly Data'!AA73/'Quarterly Data'!AA71</f>
        <v>91.8398817742778</v>
      </c>
      <c r="AB10" s="9" t="n">
        <f aca="false">'Quarterly Data'!AB73/'Quarterly Data'!AB71</f>
        <v>87.0584737147103</v>
      </c>
      <c r="AC10" s="9" t="n">
        <f aca="false">'Quarterly Data'!AC73/'Quarterly Data'!AC71</f>
        <v>79.251933515071</v>
      </c>
      <c r="AD10" s="9" t="n">
        <f aca="false">'Quarterly Data'!AD73/'Quarterly Data'!AD71</f>
        <v>80.4743203282245</v>
      </c>
      <c r="AE10" s="9" t="n">
        <f aca="false">'Quarterly Data'!AE73/'Quarterly Data'!AE71</f>
        <v>87.1778072590821</v>
      </c>
      <c r="AF10" s="9" t="n">
        <f aca="false">'Quarterly Data'!AF73/'Quarterly Data'!AF71</f>
        <v>80.4268189487692</v>
      </c>
      <c r="AG10" s="9" t="n">
        <f aca="false">'Quarterly Data'!AG73/'Quarterly Data'!AG71</f>
        <v>84.3492401780287</v>
      </c>
      <c r="AH10" s="9" t="n">
        <f aca="false">'Quarterly Data'!AH73/'Quarterly Data'!AH71</f>
        <v>84.7366256397221</v>
      </c>
      <c r="AI10" s="9" t="n">
        <f aca="false">'Quarterly Data'!AI73/'Quarterly Data'!AI71</f>
        <v>92.0157010864867</v>
      </c>
      <c r="AJ10" s="9" t="n">
        <f aca="false">'Quarterly Data'!AJ73/'Quarterly Data'!AJ71</f>
        <v>99.38640174551</v>
      </c>
      <c r="AK10" s="9" t="n">
        <f aca="false">'Quarterly Data'!AK73/'Quarterly Data'!AK71</f>
        <v>96.3973373945292</v>
      </c>
      <c r="AL10" s="9" t="n">
        <f aca="false">'Quarterly Data'!AL73/'Quarterly Data'!AL71</f>
        <v>95.2720177810156</v>
      </c>
      <c r="AM10" s="9" t="n">
        <f aca="false">'Quarterly Data'!AM73/'Quarterly Data'!AM71</f>
        <v>92.4170701356868</v>
      </c>
      <c r="AN10" s="9" t="n">
        <f aca="false">'Quarterly Data'!AN73/'Quarterly Data'!AN71</f>
        <v>89.5101740126314</v>
      </c>
      <c r="AO10" s="9" t="n">
        <f aca="false">'Quarterly Data'!AO73/'Quarterly Data'!AO71</f>
        <v>87.2331940646356</v>
      </c>
      <c r="AP10" s="9" t="n">
        <f aca="false">'Quarterly Data'!AP73/'Quarterly Data'!AP71</f>
        <v>82.6287198281888</v>
      </c>
      <c r="AQ10" s="9" t="n">
        <f aca="false">'Quarterly Data'!AQ73/'Quarterly Data'!AQ71</f>
        <v>90.6505068868467</v>
      </c>
      <c r="AR10" s="4"/>
      <c r="AS10" s="4"/>
    </row>
    <row r="11" customFormat="false" ht="15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customFormat="false" ht="15" hidden="false" customHeight="true" outlineLevel="0" collapsed="false">
      <c r="A12" s="12" t="s">
        <v>136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customFormat="false" ht="15" hidden="false" customHeight="true" outlineLevel="0" collapsed="false">
      <c r="A13" s="3" t="s">
        <v>137</v>
      </c>
      <c r="B13" s="9" t="n">
        <f aca="false">'Quarterly Data'!B5/'Quarterly Data'!B70</f>
        <v>5.51391119873025</v>
      </c>
      <c r="C13" s="9" t="n">
        <f aca="false">'Quarterly Data'!C5/'Quarterly Data'!C70</f>
        <v>0.590343291007188</v>
      </c>
      <c r="D13" s="9" t="n">
        <f aca="false">'Quarterly Data'!D5/'Quarterly Data'!D70</f>
        <v>0.794625899629892</v>
      </c>
      <c r="E13" s="9" t="n">
        <f aca="false">'Quarterly Data'!E5/'Quarterly Data'!E70</f>
        <v>0.752847908896977</v>
      </c>
      <c r="F13" s="9" t="n">
        <f aca="false">'Quarterly Data'!F5/'Quarterly Data'!F70</f>
        <v>0.532272361514024</v>
      </c>
      <c r="G13" s="9" t="n">
        <f aca="false">'Quarterly Data'!G5/'Quarterly Data'!G70</f>
        <v>0.502500933340211</v>
      </c>
      <c r="H13" s="9" t="n">
        <f aca="false">'Quarterly Data'!H5/'Quarterly Data'!H70</f>
        <v>0.518259842894996</v>
      </c>
      <c r="I13" s="9" t="n">
        <f aca="false">'Quarterly Data'!I5/'Quarterly Data'!I70</f>
        <v>0.49432830298884</v>
      </c>
      <c r="J13" s="9" t="n">
        <f aca="false">'Quarterly Data'!J5/'Quarterly Data'!J70</f>
        <v>0.489065678823704</v>
      </c>
      <c r="K13" s="9" t="n">
        <f aca="false">'Quarterly Data'!K5/'Quarterly Data'!K70</f>
        <v>0.504461035407076</v>
      </c>
      <c r="L13" s="9" t="n">
        <f aca="false">'Quarterly Data'!L5/'Quarterly Data'!L70</f>
        <v>0.562610308635423</v>
      </c>
      <c r="M13" s="9" t="n">
        <f aca="false">'Quarterly Data'!M5/'Quarterly Data'!M70</f>
        <v>0.687412478057508</v>
      </c>
      <c r="N13" s="9" t="n">
        <f aca="false">'Quarterly Data'!N5/'Quarterly Data'!N70</f>
        <v>0.376308858457257</v>
      </c>
      <c r="O13" s="9" t="n">
        <f aca="false">'Quarterly Data'!O5/'Quarterly Data'!O70</f>
        <v>0.656384404983849</v>
      </c>
      <c r="P13" s="9" t="n">
        <f aca="false">'Quarterly Data'!P5/'Quarterly Data'!P70</f>
        <v>0.736439500060901</v>
      </c>
      <c r="Q13" s="9" t="n">
        <f aca="false">'Quarterly Data'!Q5/'Quarterly Data'!Q70</f>
        <v>0.618879862962873</v>
      </c>
      <c r="R13" s="9" t="n">
        <f aca="false">'Quarterly Data'!R5/'Quarterly Data'!R70</f>
        <v>0.666287945619965</v>
      </c>
      <c r="S13" s="9" t="n">
        <f aca="false">'Quarterly Data'!S5/'Quarterly Data'!S70</f>
        <v>0.59027198413581</v>
      </c>
      <c r="T13" s="9" t="n">
        <f aca="false">'Quarterly Data'!T5/'Quarterly Data'!T70</f>
        <v>0.325762478574978</v>
      </c>
      <c r="U13" s="9" t="n">
        <f aca="false">'Quarterly Data'!U5/'Quarterly Data'!U70</f>
        <v>0.807208665694958</v>
      </c>
      <c r="V13" s="9" t="n">
        <f aca="false">'Quarterly Data'!V5/'Quarterly Data'!V70</f>
        <v>0.268723883065089</v>
      </c>
      <c r="W13" s="9" t="n">
        <f aca="false">'Quarterly Data'!W5/'Quarterly Data'!W70</f>
        <v>1.02074978013491</v>
      </c>
      <c r="X13" s="9" t="n">
        <f aca="false">'Quarterly Data'!X5/'Quarterly Data'!X70</f>
        <v>0.687874544284873</v>
      </c>
      <c r="Y13" s="9" t="n">
        <f aca="false">'Quarterly Data'!Y5/'Quarterly Data'!Y70</f>
        <v>1.16656447548549</v>
      </c>
      <c r="Z13" s="9" t="n">
        <f aca="false">'Quarterly Data'!Z5/'Quarterly Data'!Z70</f>
        <v>0.437035504910698</v>
      </c>
      <c r="AA13" s="9" t="n">
        <f aca="false">'Quarterly Data'!AA5/'Quarterly Data'!AA70</f>
        <v>0.485666511810714</v>
      </c>
      <c r="AB13" s="9" t="n">
        <f aca="false">'Quarterly Data'!AB5/'Quarterly Data'!AB70</f>
        <v>1.0914379441381</v>
      </c>
      <c r="AC13" s="9" t="n">
        <f aca="false">'Quarterly Data'!AC5/'Quarterly Data'!AC70</f>
        <v>0.537091240341863</v>
      </c>
      <c r="AD13" s="9" t="n">
        <f aca="false">'Quarterly Data'!AD5/'Quarterly Data'!AD70</f>
        <v>0.485620826099384</v>
      </c>
      <c r="AE13" s="9" t="n">
        <f aca="false">'Quarterly Data'!AE5/'Quarterly Data'!AE70</f>
        <v>0.669669965613294</v>
      </c>
      <c r="AF13" s="9" t="n">
        <f aca="false">'Quarterly Data'!AF5/'Quarterly Data'!AF70</f>
        <v>0.463667625035951</v>
      </c>
      <c r="AG13" s="9" t="n">
        <f aca="false">'Quarterly Data'!AG5/'Quarterly Data'!AG70</f>
        <v>0.740462899466651</v>
      </c>
      <c r="AH13" s="9" t="n">
        <f aca="false">'Quarterly Data'!AH5/'Quarterly Data'!AH70</f>
        <v>0.627709749758768</v>
      </c>
      <c r="AI13" s="9" t="n">
        <f aca="false">'Quarterly Data'!AI5/'Quarterly Data'!AI70</f>
        <v>0.570770407403668</v>
      </c>
      <c r="AJ13" s="9" t="n">
        <f aca="false">'Quarterly Data'!AJ5/'Quarterly Data'!AJ70</f>
        <v>0.677245431757631</v>
      </c>
      <c r="AK13" s="9" t="n">
        <f aca="false">'Quarterly Data'!AK5/'Quarterly Data'!AK70</f>
        <v>0.930319489504106</v>
      </c>
      <c r="AL13" s="9" t="n">
        <f aca="false">'Quarterly Data'!AL5/'Quarterly Data'!AL70</f>
        <v>0.652574110845026</v>
      </c>
      <c r="AM13" s="9" t="n">
        <f aca="false">'Quarterly Data'!AM5/'Quarterly Data'!AM70</f>
        <v>0.610933474769997</v>
      </c>
      <c r="AN13" s="9" t="n">
        <f aca="false">'Quarterly Data'!AN5/'Quarterly Data'!AN70</f>
        <v>0.88981819652832</v>
      </c>
      <c r="AO13" s="9" t="n">
        <f aca="false">'Quarterly Data'!AO5/'Quarterly Data'!AO70</f>
        <v>0.735780101357582</v>
      </c>
      <c r="AP13" s="9" t="n">
        <f aca="false">'Quarterly Data'!AP5/'Quarterly Data'!AP70</f>
        <v>0.56421413879441</v>
      </c>
      <c r="AQ13" s="9" t="n">
        <f aca="false">'Quarterly Data'!AQ5/'Quarterly Data'!AQ70</f>
        <v>0.365123720186929</v>
      </c>
    </row>
    <row r="14" customFormat="false" ht="15" hidden="false" customHeight="true" outlineLevel="0" collapsed="false">
      <c r="A14" s="3" t="s">
        <v>138</v>
      </c>
      <c r="B14" s="9" t="n">
        <f aca="false">'Quarterly Data'!B7/'Quarterly Data'!B70</f>
        <v>0.0556043147525131</v>
      </c>
      <c r="C14" s="9" t="n">
        <f aca="false">'Quarterly Data'!C7/'Quarterly Data'!C70</f>
        <v>0.0505700688398924</v>
      </c>
      <c r="D14" s="9" t="n">
        <f aca="false">'Quarterly Data'!D7/'Quarterly Data'!D70</f>
        <v>0.0477242770462304</v>
      </c>
      <c r="E14" s="9" t="n">
        <f aca="false">'Quarterly Data'!E7/'Quarterly Data'!E70</f>
        <v>0.0448683329842799</v>
      </c>
      <c r="F14" s="9" t="n">
        <f aca="false">'Quarterly Data'!F7/'Quarterly Data'!F70</f>
        <v>0.053195221594838</v>
      </c>
      <c r="G14" s="9" t="n">
        <f aca="false">'Quarterly Data'!G7/'Quarterly Data'!G70</f>
        <v>0.0517147925245919</v>
      </c>
      <c r="H14" s="9" t="n">
        <f aca="false">'Quarterly Data'!H7/'Quarterly Data'!H70</f>
        <v>0.0496215892674185</v>
      </c>
      <c r="I14" s="9" t="n">
        <f aca="false">'Quarterly Data'!I7/'Quarterly Data'!I70</f>
        <v>0.0507238909699652</v>
      </c>
      <c r="J14" s="9" t="n">
        <f aca="false">'Quarterly Data'!J7/'Quarterly Data'!J70</f>
        <v>0.0560806691891851</v>
      </c>
      <c r="K14" s="9" t="n">
        <f aca="false">'Quarterly Data'!K7/'Quarterly Data'!K70</f>
        <v>0.0573467287249434</v>
      </c>
      <c r="L14" s="9" t="n">
        <f aca="false">'Quarterly Data'!L7/'Quarterly Data'!L70</f>
        <v>0.0555537351215083</v>
      </c>
      <c r="M14" s="9" t="n">
        <f aca="false">'Quarterly Data'!M7/'Quarterly Data'!M70</f>
        <v>0.0595111415945846</v>
      </c>
      <c r="N14" s="9" t="n">
        <f aca="false">'Quarterly Data'!N7/'Quarterly Data'!N70</f>
        <v>0.0620527824593967</v>
      </c>
      <c r="O14" s="9" t="n">
        <f aca="false">'Quarterly Data'!O7/'Quarterly Data'!O70</f>
        <v>0.0635290720643002</v>
      </c>
      <c r="P14" s="9" t="n">
        <f aca="false">'Quarterly Data'!P7/'Quarterly Data'!P70</f>
        <v>0.0556534841137933</v>
      </c>
      <c r="Q14" s="9" t="n">
        <f aca="false">'Quarterly Data'!Q7/'Quarterly Data'!Q70</f>
        <v>0.0563643775854045</v>
      </c>
      <c r="R14" s="9" t="n">
        <f aca="false">'Quarterly Data'!R7/'Quarterly Data'!R70</f>
        <v>0.067214734364417</v>
      </c>
      <c r="S14" s="9" t="n">
        <f aca="false">'Quarterly Data'!S7/'Quarterly Data'!S70</f>
        <v>0.0627368313194192</v>
      </c>
      <c r="T14" s="9" t="n">
        <f aca="false">'Quarterly Data'!T7/'Quarterly Data'!T70</f>
        <v>0.0590101250569438</v>
      </c>
      <c r="U14" s="9" t="n">
        <f aca="false">'Quarterly Data'!U7/'Quarterly Data'!U70</f>
        <v>0.0664262374466191</v>
      </c>
      <c r="V14" s="9" t="n">
        <f aca="false">'Quarterly Data'!V7/'Quarterly Data'!V70</f>
        <v>0.0671153144803676</v>
      </c>
      <c r="W14" s="9" t="n">
        <f aca="false">'Quarterly Data'!W7/'Quarterly Data'!W70</f>
        <v>0.0641545597925301</v>
      </c>
      <c r="X14" s="9" t="n">
        <f aca="false">'Quarterly Data'!X7/'Quarterly Data'!X70</f>
        <v>0.0641806550187703</v>
      </c>
      <c r="Y14" s="9" t="n">
        <f aca="false">'Quarterly Data'!Y7/'Quarterly Data'!Y70</f>
        <v>0.0629347344826257</v>
      </c>
      <c r="Z14" s="9" t="n">
        <f aca="false">'Quarterly Data'!Z7/'Quarterly Data'!Z70</f>
        <v>0.0765879759047847</v>
      </c>
      <c r="AA14" s="9" t="n">
        <f aca="false">'Quarterly Data'!AA7/'Quarterly Data'!AA70</f>
        <v>0.0748180535630651</v>
      </c>
      <c r="AB14" s="9" t="n">
        <f aca="false">'Quarterly Data'!AB7/'Quarterly Data'!AB70</f>
        <v>0.072477371014648</v>
      </c>
      <c r="AC14" s="9" t="n">
        <f aca="false">'Quarterly Data'!AC7/'Quarterly Data'!AC70</f>
        <v>0.0704859752144761</v>
      </c>
      <c r="AD14" s="9" t="n">
        <f aca="false">'Quarterly Data'!AD7/'Quarterly Data'!AD70</f>
        <v>0.0824048685952326</v>
      </c>
      <c r="AE14" s="9" t="n">
        <f aca="false">'Quarterly Data'!AE7/'Quarterly Data'!AE70</f>
        <v>0.0779186631506851</v>
      </c>
      <c r="AF14" s="9" t="n">
        <f aca="false">'Quarterly Data'!AF7/'Quarterly Data'!AF70</f>
        <v>0.0769417523446973</v>
      </c>
      <c r="AG14" s="9" t="n">
        <f aca="false">'Quarterly Data'!AG7/'Quarterly Data'!AG70</f>
        <v>0.0800602917358601</v>
      </c>
      <c r="AH14" s="9" t="n">
        <f aca="false">'Quarterly Data'!AH7/'Quarterly Data'!AH70</f>
        <v>0.0926791596494153</v>
      </c>
      <c r="AI14" s="9" t="n">
        <f aca="false">'Quarterly Data'!AI7/'Quarterly Data'!AI70</f>
        <v>0.0926982421502193</v>
      </c>
      <c r="AJ14" s="9" t="n">
        <f aca="false">'Quarterly Data'!AJ7/'Quarterly Data'!AJ70</f>
        <v>0.0930153777128794</v>
      </c>
      <c r="AK14" s="9" t="n">
        <f aca="false">'Quarterly Data'!AK7/'Quarterly Data'!AK70</f>
        <v>0.106610247786344</v>
      </c>
      <c r="AL14" s="9" t="n">
        <f aca="false">'Quarterly Data'!AL7/'Quarterly Data'!AL70</f>
        <v>0.0935998958017749</v>
      </c>
      <c r="AM14" s="9" t="n">
        <f aca="false">'Quarterly Data'!AM7/'Quarterly Data'!AM70</f>
        <v>0.0950855170626682</v>
      </c>
      <c r="AN14" s="9" t="n">
        <f aca="false">'Quarterly Data'!AN7/'Quarterly Data'!AN70</f>
        <v>0.0879104264379175</v>
      </c>
      <c r="AO14" s="9" t="n">
        <f aca="false">'Quarterly Data'!AO7/'Quarterly Data'!AO70</f>
        <v>0.0907762561213044</v>
      </c>
      <c r="AP14" s="9" t="n">
        <f aca="false">'Quarterly Data'!AP7/'Quarterly Data'!AP70</f>
        <v>0.0980647610875442</v>
      </c>
      <c r="AQ14" s="9" t="n">
        <f aca="false">'Quarterly Data'!AQ7/'Quarterly Data'!AQ70</f>
        <v>0.101882005896468</v>
      </c>
    </row>
    <row r="15" customFormat="false" ht="15" hidden="false" customHeight="true" outlineLevel="0" collapsed="false">
      <c r="A15" s="3" t="s">
        <v>139</v>
      </c>
      <c r="B15" s="9" t="n">
        <f aca="false">'Quarterly Data'!B8/'Quarterly Data'!B70</f>
        <v>0.0390599753985667</v>
      </c>
      <c r="C15" s="9" t="n">
        <f aca="false">'Quarterly Data'!C8/'Quarterly Data'!C70</f>
        <v>0.0420266281762262</v>
      </c>
      <c r="D15" s="9" t="n">
        <f aca="false">'Quarterly Data'!D8/'Quarterly Data'!D70</f>
        <v>0.0336824301597499</v>
      </c>
      <c r="E15" s="9" t="n">
        <f aca="false">'Quarterly Data'!E8/'Quarterly Data'!E70</f>
        <v>0.0288384971823164</v>
      </c>
      <c r="F15" s="9" t="n">
        <f aca="false">'Quarterly Data'!F8/'Quarterly Data'!F70</f>
        <v>0.0378089153149749</v>
      </c>
      <c r="G15" s="9" t="n">
        <f aca="false">'Quarterly Data'!G8/'Quarterly Data'!G70</f>
        <v>0.0375915877156424</v>
      </c>
      <c r="H15" s="9" t="n">
        <f aca="false">'Quarterly Data'!H8/'Quarterly Data'!H70</f>
        <v>0.0328605974210753</v>
      </c>
      <c r="I15" s="9" t="n">
        <f aca="false">'Quarterly Data'!I8/'Quarterly Data'!I70</f>
        <v>0.0319564413189891</v>
      </c>
      <c r="J15" s="9" t="n">
        <f aca="false">'Quarterly Data'!J8/'Quarterly Data'!J70</f>
        <v>0.0404365312542162</v>
      </c>
      <c r="K15" s="9" t="n">
        <f aca="false">'Quarterly Data'!K8/'Quarterly Data'!K70</f>
        <v>0.0365259584991478</v>
      </c>
      <c r="L15" s="9" t="n">
        <f aca="false">'Quarterly Data'!L8/'Quarterly Data'!L70</f>
        <v>0.0359175942075558</v>
      </c>
      <c r="M15" s="9" t="n">
        <f aca="false">'Quarterly Data'!M8/'Quarterly Data'!M70</f>
        <v>0.035854715217328</v>
      </c>
      <c r="N15" s="9" t="n">
        <f aca="false">'Quarterly Data'!N8/'Quarterly Data'!N70</f>
        <v>0.0391291245652829</v>
      </c>
      <c r="O15" s="9" t="n">
        <f aca="false">'Quarterly Data'!O8/'Quarterly Data'!O70</f>
        <v>0.0446353836560409</v>
      </c>
      <c r="P15" s="9" t="n">
        <f aca="false">'Quarterly Data'!P8/'Quarterly Data'!P70</f>
        <v>0.0319457735083946</v>
      </c>
      <c r="Q15" s="9" t="n">
        <f aca="false">'Quarterly Data'!Q8/'Quarterly Data'!Q70</f>
        <v>0.0319774676355479</v>
      </c>
      <c r="R15" s="9" t="n">
        <f aca="false">'Quarterly Data'!R8/'Quarterly Data'!R70</f>
        <v>0.0423691833510396</v>
      </c>
      <c r="S15" s="9" t="n">
        <f aca="false">'Quarterly Data'!S8/'Quarterly Data'!S70</f>
        <v>0.0365732441306528</v>
      </c>
      <c r="T15" s="9" t="n">
        <f aca="false">'Quarterly Data'!T8/'Quarterly Data'!T70</f>
        <v>0.0332942917110965</v>
      </c>
      <c r="U15" s="9" t="n">
        <f aca="false">'Quarterly Data'!U8/'Quarterly Data'!U70</f>
        <v>0.0328149247508463</v>
      </c>
      <c r="V15" s="9" t="n">
        <f aca="false">'Quarterly Data'!V8/'Quarterly Data'!V70</f>
        <v>0.0434193640220323</v>
      </c>
      <c r="W15" s="9" t="n">
        <f aca="false">'Quarterly Data'!W8/'Quarterly Data'!W70</f>
        <v>0.0435953206734018</v>
      </c>
      <c r="X15" s="9" t="n">
        <f aca="false">'Quarterly Data'!X8/'Quarterly Data'!X70</f>
        <v>0.039681826749496</v>
      </c>
      <c r="Y15" s="9" t="n">
        <f aca="false">'Quarterly Data'!Y8/'Quarterly Data'!Y70</f>
        <v>0.03889737017379</v>
      </c>
      <c r="Z15" s="9" t="n">
        <f aca="false">'Quarterly Data'!Z8/'Quarterly Data'!Z70</f>
        <v>0.0450979044662578</v>
      </c>
      <c r="AA15" s="9" t="n">
        <f aca="false">'Quarterly Data'!AA8/'Quarterly Data'!AA70</f>
        <v>0.0493379740182448</v>
      </c>
      <c r="AB15" s="9" t="n">
        <f aca="false">'Quarterly Data'!AB8/'Quarterly Data'!AB70</f>
        <v>0.0368062405513837</v>
      </c>
      <c r="AC15" s="9" t="n">
        <f aca="false">'Quarterly Data'!AC8/'Quarterly Data'!AC70</f>
        <v>0.0428306343861835</v>
      </c>
      <c r="AD15" s="9" t="n">
        <f aca="false">'Quarterly Data'!AD8/'Quarterly Data'!AD70</f>
        <v>0.0484037593603964</v>
      </c>
      <c r="AE15" s="9" t="n">
        <f aca="false">'Quarterly Data'!AE8/'Quarterly Data'!AE70</f>
        <v>0.0477457708250297</v>
      </c>
      <c r="AF15" s="9" t="n">
        <f aca="false">'Quarterly Data'!AF8/'Quarterly Data'!AF70</f>
        <v>0.0453849967747524</v>
      </c>
      <c r="AG15" s="9" t="n">
        <f aca="false">'Quarterly Data'!AG8/'Quarterly Data'!AG70</f>
        <v>0.0388026780652046</v>
      </c>
      <c r="AH15" s="9" t="n">
        <f aca="false">'Quarterly Data'!AH8/'Quarterly Data'!AH70</f>
        <v>0.0472839204172125</v>
      </c>
      <c r="AI15" s="9" t="n">
        <f aca="false">'Quarterly Data'!AI8/'Quarterly Data'!AI70</f>
        <v>0.0498515242634095</v>
      </c>
      <c r="AJ15" s="9" t="n">
        <f aca="false">'Quarterly Data'!AJ8/'Quarterly Data'!AJ70</f>
        <v>0.0450252607422219</v>
      </c>
      <c r="AK15" s="9" t="n">
        <f aca="false">'Quarterly Data'!AK8/'Quarterly Data'!AK70</f>
        <v>0.0395562143567251</v>
      </c>
      <c r="AL15" s="9" t="n">
        <f aca="false">'Quarterly Data'!AL8/'Quarterly Data'!AL70</f>
        <v>0.0495031986876426</v>
      </c>
      <c r="AM15" s="9" t="n">
        <f aca="false">'Quarterly Data'!AM8/'Quarterly Data'!AM70</f>
        <v>0.0541371742494206</v>
      </c>
      <c r="AN15" s="9" t="n">
        <f aca="false">'Quarterly Data'!AN8/'Quarterly Data'!AN70</f>
        <v>0.0479409266361498</v>
      </c>
      <c r="AO15" s="9" t="n">
        <f aca="false">'Quarterly Data'!AO8/'Quarterly Data'!AO70</f>
        <v>0.0471230382610252</v>
      </c>
      <c r="AP15" s="9" t="n">
        <f aca="false">'Quarterly Data'!AP8/'Quarterly Data'!AP70</f>
        <v>0.0521407125281079</v>
      </c>
      <c r="AQ15" s="9" t="n">
        <f aca="false">'Quarterly Data'!AQ8/'Quarterly Data'!AQ70</f>
        <v>0.0582013854803436</v>
      </c>
    </row>
    <row r="16" customFormat="false" ht="15" hidden="false" customHeight="true" outlineLevel="0" collapsed="false">
      <c r="A16" s="3" t="s">
        <v>140</v>
      </c>
      <c r="B16" s="9" t="n">
        <f aca="false">'Quarterly Data'!B9/'Quarterly Data'!B70</f>
        <v>0.416839290106513</v>
      </c>
      <c r="C16" s="9" t="n">
        <f aca="false">'Quarterly Data'!C9/'Quarterly Data'!C70</f>
        <v>0.427929169784892</v>
      </c>
      <c r="D16" s="9" t="n">
        <f aca="false">'Quarterly Data'!D9/'Quarterly Data'!D70</f>
        <v>0.430615253054544</v>
      </c>
      <c r="E16" s="9" t="n">
        <f aca="false">'Quarterly Data'!E9/'Quarterly Data'!E70</f>
        <v>0.43883593696506</v>
      </c>
      <c r="F16" s="9" t="n">
        <f aca="false">'Quarterly Data'!F9/'Quarterly Data'!F70</f>
        <v>0.441012936114366</v>
      </c>
      <c r="G16" s="9" t="n">
        <f aca="false">'Quarterly Data'!G9/'Quarterly Data'!G70</f>
        <v>0.437171757757806</v>
      </c>
      <c r="H16" s="9" t="n">
        <f aca="false">'Quarterly Data'!H9/'Quarterly Data'!H70</f>
        <v>0.446015590419107</v>
      </c>
      <c r="I16" s="9" t="n">
        <f aca="false">'Quarterly Data'!I9/'Quarterly Data'!I70</f>
        <v>0.481303383614444</v>
      </c>
      <c r="J16" s="9" t="n">
        <f aca="false">'Quarterly Data'!J9/'Quarterly Data'!J70</f>
        <v>0.479922825420757</v>
      </c>
      <c r="K16" s="9" t="n">
        <f aca="false">'Quarterly Data'!K9/'Quarterly Data'!K70</f>
        <v>0.472909987119744</v>
      </c>
      <c r="L16" s="9" t="n">
        <f aca="false">'Quarterly Data'!L9/'Quarterly Data'!L70</f>
        <v>0.474624772768438</v>
      </c>
      <c r="M16" s="9" t="n">
        <f aca="false">'Quarterly Data'!M9/'Quarterly Data'!M70</f>
        <v>0.488161582344155</v>
      </c>
      <c r="N16" s="9" t="n">
        <f aca="false">'Quarterly Data'!N9/'Quarterly Data'!N70</f>
        <v>0.492827024957027</v>
      </c>
      <c r="O16" s="9" t="n">
        <f aca="false">'Quarterly Data'!O9/'Quarterly Data'!O70</f>
        <v>0.48692304857505</v>
      </c>
      <c r="P16" s="9" t="n">
        <f aca="false">'Quarterly Data'!P9/'Quarterly Data'!P70</f>
        <v>0.497877772762249</v>
      </c>
      <c r="Q16" s="9" t="n">
        <f aca="false">'Quarterly Data'!Q9/'Quarterly Data'!Q70</f>
        <v>0.509704892883783</v>
      </c>
      <c r="R16" s="9" t="n">
        <f aca="false">'Quarterly Data'!R9/'Quarterly Data'!R70</f>
        <v>0.519445016802605</v>
      </c>
      <c r="S16" s="9" t="n">
        <f aca="false">'Quarterly Data'!S9/'Quarterly Data'!S70</f>
        <v>0.510041164544614</v>
      </c>
      <c r="T16" s="9" t="n">
        <f aca="false">'Quarterly Data'!T9/'Quarterly Data'!T70</f>
        <v>0.503827437275071</v>
      </c>
      <c r="U16" s="9" t="n">
        <f aca="false">'Quarterly Data'!U9/'Quarterly Data'!U70</f>
        <v>0.507299120918166</v>
      </c>
      <c r="V16" s="9" t="n">
        <f aca="false">'Quarterly Data'!V9/'Quarterly Data'!V70</f>
        <v>0.508350757162672</v>
      </c>
      <c r="W16" s="9" t="n">
        <f aca="false">'Quarterly Data'!W9/'Quarterly Data'!W70</f>
        <v>0.506608326969717</v>
      </c>
      <c r="X16" s="9" t="n">
        <f aca="false">'Quarterly Data'!X9/'Quarterly Data'!X70</f>
        <v>0.534932045989746</v>
      </c>
      <c r="Y16" s="9" t="n">
        <f aca="false">'Quarterly Data'!Y9/'Quarterly Data'!Y70</f>
        <v>0.54571637199217</v>
      </c>
      <c r="Z16" s="9" t="n">
        <f aca="false">'Quarterly Data'!Z9/'Quarterly Data'!Z70</f>
        <v>0.56178438384239</v>
      </c>
      <c r="AA16" s="9" t="n">
        <f aca="false">'Quarterly Data'!AA9/'Quarterly Data'!AA70</f>
        <v>0.553515710635613</v>
      </c>
      <c r="AB16" s="9" t="n">
        <f aca="false">'Quarterly Data'!AB9/'Quarterly Data'!AB70</f>
        <v>0.553464158342389</v>
      </c>
      <c r="AC16" s="9" t="n">
        <f aca="false">'Quarterly Data'!AC9/'Quarterly Data'!AC70</f>
        <v>0.556890730961622</v>
      </c>
      <c r="AD16" s="9" t="n">
        <f aca="false">'Quarterly Data'!AD9/'Quarterly Data'!AD70</f>
        <v>0.556743177505265</v>
      </c>
      <c r="AE16" s="9" t="n">
        <f aca="false">'Quarterly Data'!AE9/'Quarterly Data'!AE70</f>
        <v>0.551104958876418</v>
      </c>
      <c r="AF16" s="9" t="n">
        <f aca="false">'Quarterly Data'!AF9/'Quarterly Data'!AF70</f>
        <v>0.559062790999827</v>
      </c>
      <c r="AG16" s="9" t="n">
        <f aca="false">'Quarterly Data'!AG9/'Quarterly Data'!AG70</f>
        <v>0.574019315095589</v>
      </c>
      <c r="AH16" s="9" t="n">
        <f aca="false">'Quarterly Data'!AH9/'Quarterly Data'!AH70</f>
        <v>0.574426643410837</v>
      </c>
      <c r="AI16" s="9" t="n">
        <f aca="false">'Quarterly Data'!AI9/'Quarterly Data'!AI70</f>
        <v>0.562629439694849</v>
      </c>
      <c r="AJ16" s="9" t="n">
        <f aca="false">'Quarterly Data'!AJ9/'Quarterly Data'!AJ70</f>
        <v>0.585003438286715</v>
      </c>
      <c r="AK16" s="9" t="n">
        <f aca="false">'Quarterly Data'!AK9/'Quarterly Data'!AK70</f>
        <v>0.623305988718321</v>
      </c>
      <c r="AL16" s="9" t="n">
        <f aca="false">'Quarterly Data'!AL9/'Quarterly Data'!AL70</f>
        <v>0.617744214694638</v>
      </c>
      <c r="AM16" s="9" t="n">
        <f aca="false">'Quarterly Data'!AM9/'Quarterly Data'!AM70</f>
        <v>0.616120621185391</v>
      </c>
      <c r="AN16" s="9" t="n">
        <f aca="false">'Quarterly Data'!AN9/'Quarterly Data'!AN70</f>
        <v>0.633726473467744</v>
      </c>
      <c r="AO16" s="9" t="n">
        <f aca="false">'Quarterly Data'!AO9/'Quarterly Data'!AO70</f>
        <v>0.64868747731634</v>
      </c>
      <c r="AP16" s="9" t="n">
        <f aca="false">'Quarterly Data'!AP9/'Quarterly Data'!AP70</f>
        <v>0.643490997920205</v>
      </c>
      <c r="AQ16" s="9" t="n">
        <f aca="false">'Quarterly Data'!AQ9/'Quarterly Data'!AQ70</f>
        <v>0.637299653597657</v>
      </c>
    </row>
    <row r="17" customFormat="false" ht="15" hidden="false" customHeight="true" outlineLevel="0" collapsed="false">
      <c r="A17" s="3" t="s">
        <v>141</v>
      </c>
      <c r="B17" s="9" t="n">
        <f aca="false">'Quarterly Data'!B10/'Quarterly Data'!B70</f>
        <v>0.364328270941376</v>
      </c>
      <c r="C17" s="9" t="n">
        <f aca="false">'Quarterly Data'!C10/'Quarterly Data'!C70</f>
        <v>0.187756010222215</v>
      </c>
      <c r="D17" s="9" t="n">
        <f aca="false">'Quarterly Data'!D10/'Quarterly Data'!D70</f>
        <v>0.189002705173018</v>
      </c>
      <c r="E17" s="9" t="n">
        <f aca="false">'Quarterly Data'!E10/'Quarterly Data'!E70</f>
        <v>0.204898490215163</v>
      </c>
      <c r="F17" s="9" t="n">
        <f aca="false">'Quarterly Data'!F10/'Quarterly Data'!F70</f>
        <v>0.217755562086877</v>
      </c>
      <c r="G17" s="9" t="n">
        <f aca="false">'Quarterly Data'!G10/'Quarterly Data'!G70</f>
        <v>0.195111373785365</v>
      </c>
      <c r="H17" s="9" t="n">
        <f aca="false">'Quarterly Data'!H10/'Quarterly Data'!H70</f>
        <v>0.191029497917205</v>
      </c>
      <c r="I17" s="9" t="n">
        <f aca="false">'Quarterly Data'!I10/'Quarterly Data'!I70</f>
        <v>0.201611227483108</v>
      </c>
      <c r="J17" s="9" t="n">
        <f aca="false">'Quarterly Data'!J10/'Quarterly Data'!J70</f>
        <v>0.236196231722577</v>
      </c>
      <c r="K17" s="9" t="n">
        <f aca="false">'Quarterly Data'!K10/'Quarterly Data'!K70</f>
        <v>0.206699538884879</v>
      </c>
      <c r="L17" s="9" t="n">
        <f aca="false">'Quarterly Data'!L10/'Quarterly Data'!L70</f>
        <v>0.227870062566428</v>
      </c>
      <c r="M17" s="9" t="n">
        <f aca="false">'Quarterly Data'!M10/'Quarterly Data'!M70</f>
        <v>0.202076189900604</v>
      </c>
      <c r="N17" s="9" t="n">
        <f aca="false">'Quarterly Data'!N10/'Quarterly Data'!N70</f>
        <v>0.195054938679234</v>
      </c>
      <c r="O17" s="9" t="n">
        <f aca="false">'Quarterly Data'!O10/'Quarterly Data'!O70</f>
        <v>0.217933661673045</v>
      </c>
      <c r="P17" s="9" t="n">
        <f aca="false">'Quarterly Data'!P10/'Quarterly Data'!P70</f>
        <v>0.185326696475765</v>
      </c>
      <c r="Q17" s="9" t="n">
        <f aca="false">'Quarterly Data'!Q10/'Quarterly Data'!Q70</f>
        <v>0.20783770397525</v>
      </c>
      <c r="R17" s="9" t="n">
        <f aca="false">'Quarterly Data'!R10/'Quarterly Data'!R70</f>
        <v>0.191025957162038</v>
      </c>
      <c r="S17" s="9" t="n">
        <f aca="false">'Quarterly Data'!S10/'Quarterly Data'!S70</f>
        <v>0.183339932768938</v>
      </c>
      <c r="T17" s="9" t="n">
        <f aca="false">'Quarterly Data'!T10/'Quarterly Data'!T70</f>
        <v>0.182558428355032</v>
      </c>
      <c r="U17" s="9" t="n">
        <f aca="false">'Quarterly Data'!U10/'Quarterly Data'!U70</f>
        <v>0.228492520460541</v>
      </c>
      <c r="V17" s="9" t="n">
        <f aca="false">'Quarterly Data'!V10/'Quarterly Data'!V70</f>
        <v>0.162026449716675</v>
      </c>
      <c r="W17" s="9" t="n">
        <f aca="false">'Quarterly Data'!W10/'Quarterly Data'!W70</f>
        <v>0.164640964991934</v>
      </c>
      <c r="X17" s="9" t="n">
        <f aca="false">'Quarterly Data'!X10/'Quarterly Data'!X70</f>
        <v>0.165093864824631</v>
      </c>
      <c r="Y17" s="9" t="n">
        <f aca="false">'Quarterly Data'!Y10/'Quarterly Data'!Y70</f>
        <v>0.166621574039415</v>
      </c>
      <c r="Z17" s="9" t="n">
        <f aca="false">'Quarterly Data'!Z10/'Quarterly Data'!Z70</f>
        <v>0.170969709378342</v>
      </c>
      <c r="AA17" s="9" t="n">
        <f aca="false">'Quarterly Data'!AA10/'Quarterly Data'!AA70</f>
        <v>0.1737438704291</v>
      </c>
      <c r="AB17" s="9" t="n">
        <f aca="false">'Quarterly Data'!AB10/'Quarterly Data'!AB70</f>
        <v>0.173517952543317</v>
      </c>
      <c r="AC17" s="9" t="n">
        <f aca="false">'Quarterly Data'!AC10/'Quarterly Data'!AC70</f>
        <v>0.165937329766398</v>
      </c>
      <c r="AD17" s="9" t="n">
        <f aca="false">'Quarterly Data'!AD10/'Quarterly Data'!AD70</f>
        <v>0.165737702056092</v>
      </c>
      <c r="AE17" s="9" t="n">
        <f aca="false">'Quarterly Data'!AE10/'Quarterly Data'!AE70</f>
        <v>0.155693639641523</v>
      </c>
      <c r="AF17" s="9" t="n">
        <f aca="false">'Quarterly Data'!AF10/'Quarterly Data'!AF70</f>
        <v>0.157630130725227</v>
      </c>
      <c r="AG17" s="9" t="n">
        <f aca="false">'Quarterly Data'!AG10/'Quarterly Data'!AG70</f>
        <v>0.157534438053044</v>
      </c>
      <c r="AH17" s="9" t="n">
        <f aca="false">'Quarterly Data'!AH10/'Quarterly Data'!AH70</f>
        <v>0.162500030623588</v>
      </c>
      <c r="AI17" s="9" t="n">
        <f aca="false">'Quarterly Data'!AI10/'Quarterly Data'!AI70</f>
        <v>0.16282457190925</v>
      </c>
      <c r="AJ17" s="9" t="n">
        <f aca="false">'Quarterly Data'!AJ10/'Quarterly Data'!AJ70</f>
        <v>0.16954532292017</v>
      </c>
      <c r="AK17" s="9" t="n">
        <f aca="false">'Quarterly Data'!AK10/'Quarterly Data'!AK70</f>
        <v>0.183213542739764</v>
      </c>
      <c r="AL17" s="9" t="n">
        <f aca="false">'Quarterly Data'!AL10/'Quarterly Data'!AL70</f>
        <v>0.174562061637544</v>
      </c>
      <c r="AM17" s="9" t="n">
        <f aca="false">'Quarterly Data'!AM10/'Quarterly Data'!AM70</f>
        <v>0.185403656784021</v>
      </c>
      <c r="AN17" s="9" t="n">
        <f aca="false">'Quarterly Data'!AN10/'Quarterly Data'!AN70</f>
        <v>0.192946158812279</v>
      </c>
      <c r="AO17" s="9" t="n">
        <f aca="false">'Quarterly Data'!AO10/'Quarterly Data'!AO70</f>
        <v>0.198938569351406</v>
      </c>
      <c r="AP17" s="9" t="n">
        <f aca="false">'Quarterly Data'!AP10/'Quarterly Data'!AP70</f>
        <v>0.202184175301587</v>
      </c>
      <c r="AQ17" s="9" t="n">
        <f aca="false">'Quarterly Data'!AQ10/'Quarterly Data'!AQ70</f>
        <v>0.2056425909026</v>
      </c>
    </row>
    <row r="18" customFormat="false" ht="15" hidden="false" customHeight="true" outlineLevel="0" collapsed="false">
      <c r="A18" s="3" t="s">
        <v>142</v>
      </c>
      <c r="B18" s="9" t="n">
        <f aca="false">'Quarterly Data'!B21/'Quarterly Data'!B70</f>
        <v>-5.29858893471809</v>
      </c>
      <c r="C18" s="9" t="n">
        <f aca="false">'Quarterly Data'!C21/'Quarterly Data'!C70</f>
        <v>-0.232264826158215</v>
      </c>
      <c r="D18" s="9" t="n">
        <f aca="false">'Quarterly Data'!D21/'Quarterly Data'!D70</f>
        <v>-0.429346778523182</v>
      </c>
      <c r="E18" s="9" t="n">
        <f aca="false">'Quarterly Data'!E21/'Quarterly Data'!E70</f>
        <v>-0.37252813062012</v>
      </c>
      <c r="F18" s="9" t="n">
        <f aca="false">'Quarterly Data'!F21/'Quarterly Data'!F70</f>
        <v>-0.202703200750487</v>
      </c>
      <c r="G18" s="9" t="n">
        <f aca="false">'Quarterly Data'!G21/'Quarterly Data'!G70</f>
        <v>-0.145797838990067</v>
      </c>
      <c r="H18" s="9" t="n">
        <f aca="false">'Quarterly Data'!H21/'Quarterly Data'!H70</f>
        <v>-0.134933641806577</v>
      </c>
      <c r="I18" s="9" t="n">
        <f aca="false">'Quarterly Data'!I21/'Quarterly Data'!I70</f>
        <v>-0.12969914810389</v>
      </c>
      <c r="J18" s="9" t="n">
        <f aca="false">'Quarterly Data'!J21/'Quarterly Data'!J70</f>
        <v>-0.195419375644499</v>
      </c>
      <c r="K18" s="9" t="n">
        <f aca="false">'Quarterly Data'!K21/'Quarterly Data'!K70</f>
        <v>-0.141910734035572</v>
      </c>
      <c r="L18" s="9" t="n">
        <f aca="false">'Quarterly Data'!L21/'Quarterly Data'!L70</f>
        <v>-0.201469130540531</v>
      </c>
      <c r="M18" s="9" t="n">
        <f aca="false">'Quarterly Data'!M21/'Quarterly Data'!M70</f>
        <v>-0.314664433884611</v>
      </c>
      <c r="N18" s="9" t="n">
        <f aca="false">'Quarterly Data'!N21/'Quarterly Data'!N70</f>
        <v>-0.0140445583787498</v>
      </c>
      <c r="O18" s="9" t="n">
        <f aca="false">'Quarterly Data'!O21/'Quarterly Data'!O70</f>
        <v>-0.298833451164849</v>
      </c>
      <c r="P18" s="9" t="n">
        <f aca="false">'Quarterly Data'!P21/'Quarterly Data'!P70</f>
        <v>-0.329430057501393</v>
      </c>
      <c r="Q18" s="9" t="n">
        <f aca="false">'Quarterly Data'!Q21/'Quarterly Data'!Q70</f>
        <v>-0.234333395424017</v>
      </c>
      <c r="R18" s="9" t="n">
        <f aca="false">'Quarterly Data'!R21/'Quarterly Data'!R70</f>
        <v>-0.297573048556524</v>
      </c>
      <c r="S18" s="9" t="n">
        <f aca="false">'Quarterly Data'!S21/'Quarterly Data'!S70</f>
        <v>-0.24149710217007</v>
      </c>
      <c r="T18" s="9" t="n">
        <f aca="false">'Quarterly Data'!T21/'Quarterly Data'!T70</f>
        <v>-0.0433707600485516</v>
      </c>
      <c r="U18" s="9" t="n">
        <f aca="false">'Quarterly Data'!U21/'Quarterly Data'!U70</f>
        <v>-0.60389990966064</v>
      </c>
      <c r="V18" s="9" t="n">
        <f aca="false">'Quarterly Data'!V21/'Quarterly Data'!V70</f>
        <v>-0.0658088207103446</v>
      </c>
      <c r="W18" s="9" t="n">
        <f aca="false">'Quarterly Data'!W21/'Quarterly Data'!W70</f>
        <v>-0.797665593562551</v>
      </c>
      <c r="X18" s="9" t="n">
        <f aca="false">'Quarterly Data'!X21/'Quarterly Data'!X70</f>
        <v>-0.455696508028128</v>
      </c>
      <c r="Y18" s="9" t="n">
        <f aca="false">'Quarterly Data'!Y21/'Quarterly Data'!Y70</f>
        <v>-0.880339182523206</v>
      </c>
      <c r="Z18" s="9" t="n">
        <f aca="false">'Quarterly Data'!Z21/'Quarterly Data'!Z70</f>
        <v>-0.190569517075484</v>
      </c>
      <c r="AA18" s="9" t="n">
        <f aca="false">'Quarterly Data'!AA21/'Quarterly Data'!AA70</f>
        <v>-0.142536431011239</v>
      </c>
      <c r="AB18" s="9" t="n">
        <f aca="false">'Quarterly Data'!AB21/'Quarterly Data'!AB70</f>
        <v>-0.717828888286375</v>
      </c>
      <c r="AC18" s="9" t="n">
        <f aca="false">'Quarterly Data'!AC21/'Quarterly Data'!AC70</f>
        <v>-0.10314469726371</v>
      </c>
      <c r="AD18" s="9" t="n">
        <f aca="false">'Quarterly Data'!AD21/'Quarterly Data'!AD70</f>
        <v>-0.113256721888092</v>
      </c>
      <c r="AE18" s="9" t="n">
        <f aca="false">'Quarterly Data'!AE21/'Quarterly Data'!AE70</f>
        <v>-0.247515946496016</v>
      </c>
      <c r="AF18" s="9" t="n">
        <f aca="false">'Quarterly Data'!AF21/'Quarterly Data'!AF70</f>
        <v>-0.0360847494611298</v>
      </c>
      <c r="AG18" s="9" t="n">
        <f aca="false">'Quarterly Data'!AG21/'Quarterly Data'!AG70</f>
        <v>-0.291657109132245</v>
      </c>
      <c r="AH18" s="9" t="n">
        <f aca="false">'Quarterly Data'!AH21/'Quarterly Data'!AH70</f>
        <v>-0.220293674884886</v>
      </c>
      <c r="AI18" s="9" t="n">
        <f aca="false">'Quarterly Data'!AI21/'Quarterly Data'!AI70</f>
        <v>-0.136263702739731</v>
      </c>
      <c r="AJ18" s="9" t="n">
        <f aca="false">'Quarterly Data'!AJ21/'Quarterly Data'!AJ70</f>
        <v>-0.264657286821768</v>
      </c>
      <c r="AK18" s="9" t="n">
        <f aca="false">'Quarterly Data'!AK21/'Quarterly Data'!AK70</f>
        <v>-0.547468038034532</v>
      </c>
      <c r="AL18" s="9" t="n">
        <f aca="false">'Quarterly Data'!AL21/'Quarterly Data'!AL70</f>
        <v>-0.26607172115452</v>
      </c>
      <c r="AM18" s="9" t="n">
        <f aca="false">'Quarterly Data'!AM21/'Quarterly Data'!AM70</f>
        <v>-0.213885379549417</v>
      </c>
      <c r="AN18" s="9" t="n">
        <f aca="false">'Quarterly Data'!AN21/'Quarterly Data'!AN70</f>
        <v>-0.506916633865882</v>
      </c>
      <c r="AO18" s="9" t="n">
        <f aca="false">'Quarterly Data'!AO21/'Quarterly Data'!AO70</f>
        <v>-0.34353333687675</v>
      </c>
      <c r="AP18" s="9" t="n">
        <f aca="false">'Quarterly Data'!AP21/'Quarterly Data'!AP70</f>
        <v>-0.1801145495864</v>
      </c>
      <c r="AQ18" s="9" t="n">
        <f aca="false">'Quarterly Data'!AQ21/'Quarterly Data'!AQ70</f>
        <v>0.0268678027085516</v>
      </c>
    </row>
    <row r="19" customFormat="false" ht="15" hidden="false" customHeight="true" outlineLevel="0" collapsed="false">
      <c r="A19" s="3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customFormat="false" ht="15" hidden="false" customHeight="true" outlineLevel="0" collapsed="false">
      <c r="A20" s="3" t="s">
        <v>35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customFormat="false" ht="15" hidden="false" customHeight="true" outlineLevel="0" collapsed="false">
      <c r="A21" s="3" t="s">
        <v>35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customFormat="false" ht="15" hidden="false" customHeight="true" outlineLevel="0" collapsed="false">
      <c r="A22" s="3" t="s">
        <v>35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customFormat="false" ht="15" hidden="false" customHeight="true" outlineLevel="0" collapsed="false">
      <c r="A23" s="3" t="s">
        <v>35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customFormat="false" ht="15" hidden="false" customHeight="true" outlineLevel="0" collapsed="false">
      <c r="A24" s="3" t="s">
        <v>35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customFormat="false" ht="15" hidden="false" customHeight="true" outlineLevel="0" collapsed="false">
      <c r="A25" s="3" t="s">
        <v>35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customFormat="false" ht="15" hidden="false" customHeight="true" outlineLevel="0" collapsed="false">
      <c r="A26" s="3" t="s">
        <v>143</v>
      </c>
      <c r="B26" s="9" t="n">
        <f aca="false">'Quarterly Data'!B22/'Quarterly Data'!B70</f>
        <v>1.09115411521112</v>
      </c>
      <c r="C26" s="9" t="n">
        <f aca="false">'Quarterly Data'!C22/'Quarterly Data'!C70</f>
        <v>1.0663603418722</v>
      </c>
      <c r="D26" s="9" t="n">
        <f aca="false">'Quarterly Data'!D22/'Quarterly Data'!D70</f>
        <v>1.06630378654025</v>
      </c>
      <c r="E26" s="9" t="n">
        <f aca="false">'Quarterly Data'!E22/'Quarterly Data'!E70</f>
        <v>1.09776103562368</v>
      </c>
      <c r="F26" s="9" t="n">
        <f aca="false">'Quarterly Data'!F22/'Quarterly Data'!F70</f>
        <v>1.07934179587459</v>
      </c>
      <c r="G26" s="9" t="n">
        <f aca="false">'Quarterly Data'!G22/'Quarterly Data'!G70</f>
        <v>1.07829260613355</v>
      </c>
      <c r="H26" s="9" t="n">
        <f aca="false">'Quarterly Data'!H22/'Quarterly Data'!H70</f>
        <v>1.10285347611323</v>
      </c>
      <c r="I26" s="9" t="n">
        <f aca="false">'Quarterly Data'!I22/'Quarterly Data'!I70</f>
        <v>1.13022409827146</v>
      </c>
      <c r="J26" s="9" t="n">
        <f aca="false">'Quarterly Data'!J22/'Quarterly Data'!J70</f>
        <v>1.10628256076594</v>
      </c>
      <c r="K26" s="9" t="n">
        <f aca="false">'Quarterly Data'!K22/'Quarterly Data'!K70</f>
        <v>1.13603251460022</v>
      </c>
      <c r="L26" s="9" t="n">
        <f aca="false">'Quarterly Data'!L22/'Quarterly Data'!L70</f>
        <v>1.15510734275882</v>
      </c>
      <c r="M26" s="9" t="n">
        <f aca="false">'Quarterly Data'!M22/'Quarterly Data'!M70</f>
        <v>1.15835167322957</v>
      </c>
      <c r="N26" s="9" t="n">
        <f aca="false">'Quarterly Data'!N22/'Quarterly Data'!N70</f>
        <v>1.15132817073945</v>
      </c>
      <c r="O26" s="9" t="n">
        <f aca="false">'Quarterly Data'!O22/'Quarterly Data'!O70</f>
        <v>1.17057211978744</v>
      </c>
      <c r="P26" s="9" t="n">
        <f aca="false">'Quarterly Data'!P22/'Quarterly Data'!P70</f>
        <v>1.17781316941971</v>
      </c>
      <c r="Q26" s="9" t="n">
        <f aca="false">'Quarterly Data'!Q22/'Quarterly Data'!Q70</f>
        <v>1.19043090961884</v>
      </c>
      <c r="R26" s="9" t="n">
        <f aca="false">'Quarterly Data'!R22/'Quarterly Data'!R70</f>
        <v>1.18876978874354</v>
      </c>
      <c r="S26" s="9" t="n">
        <f aca="false">'Quarterly Data'!S22/'Quarterly Data'!S70</f>
        <v>1.14146605472936</v>
      </c>
      <c r="T26" s="9" t="n">
        <f aca="false">'Quarterly Data'!T22/'Quarterly Data'!T70</f>
        <v>1.06108200092457</v>
      </c>
      <c r="U26" s="9" t="n">
        <f aca="false">'Quarterly Data'!U22/'Quarterly Data'!U70</f>
        <v>1.03834155961049</v>
      </c>
      <c r="V26" s="9" t="n">
        <f aca="false">'Quarterly Data'!V22/'Quarterly Data'!V70</f>
        <v>0.983826947736492</v>
      </c>
      <c r="W26" s="9" t="n">
        <f aca="false">'Quarterly Data'!W22/'Quarterly Data'!W70</f>
        <v>1.00208335899994</v>
      </c>
      <c r="X26" s="9" t="n">
        <f aca="false">'Quarterly Data'!X22/'Quarterly Data'!X70</f>
        <v>1.03606642883939</v>
      </c>
      <c r="Y26" s="9" t="n">
        <f aca="false">'Quarterly Data'!Y22/'Quarterly Data'!Y70</f>
        <v>1.10039534365028</v>
      </c>
      <c r="Z26" s="9" t="n">
        <f aca="false">'Quarterly Data'!Z22/'Quarterly Data'!Z70</f>
        <v>1.10090596142699</v>
      </c>
      <c r="AA26" s="9" t="n">
        <f aca="false">'Quarterly Data'!AA22/'Quarterly Data'!AA70</f>
        <v>1.1945456894455</v>
      </c>
      <c r="AB26" s="9" t="n">
        <f aca="false">'Quarterly Data'!AB22/'Quarterly Data'!AB70</f>
        <v>1.20987477830347</v>
      </c>
      <c r="AC26" s="9" t="n">
        <f aca="false">'Quarterly Data'!AC22/'Quarterly Data'!AC70</f>
        <v>1.27009121340683</v>
      </c>
      <c r="AD26" s="9" t="n">
        <f aca="false">'Quarterly Data'!AD22/'Quarterly Data'!AD70</f>
        <v>1.22565361172828</v>
      </c>
      <c r="AE26" s="9" t="n">
        <f aca="false">'Quarterly Data'!AE22/'Quarterly Data'!AE70</f>
        <v>1.25461705161093</v>
      </c>
      <c r="AF26" s="9" t="n">
        <f aca="false">'Quarterly Data'!AF22/'Quarterly Data'!AF70</f>
        <v>1.26660254641933</v>
      </c>
      <c r="AG26" s="9" t="n">
        <f aca="false">'Quarterly Data'!AG22/'Quarterly Data'!AG70</f>
        <v>1.2992225132841</v>
      </c>
      <c r="AH26" s="9" t="n">
        <f aca="false">'Quarterly Data'!AH22/'Quarterly Data'!AH70</f>
        <v>1.28430582897493</v>
      </c>
      <c r="AI26" s="9" t="n">
        <f aca="false">'Quarterly Data'!AI22/'Quarterly Data'!AI70</f>
        <v>1.30251048268167</v>
      </c>
      <c r="AJ26" s="9" t="n">
        <f aca="false">'Quarterly Data'!AJ22/'Quarterly Data'!AJ70</f>
        <v>1.30517754459785</v>
      </c>
      <c r="AK26" s="9" t="n">
        <f aca="false">'Quarterly Data'!AK22/'Quarterly Data'!AK70</f>
        <v>1.33553744507073</v>
      </c>
      <c r="AL26" s="9" t="n">
        <f aca="false">'Quarterly Data'!AL22/'Quarterly Data'!AL70</f>
        <v>1.32191176051211</v>
      </c>
      <c r="AM26" s="9" t="n">
        <f aca="false">'Quarterly Data'!AM22/'Quarterly Data'!AM70</f>
        <v>1.34779506450208</v>
      </c>
      <c r="AN26" s="9" t="n">
        <f aca="false">'Quarterly Data'!AN22/'Quarterly Data'!AN70</f>
        <v>1.34542554801653</v>
      </c>
      <c r="AO26" s="9" t="n">
        <f aca="false">'Quarterly Data'!AO22/'Quarterly Data'!AO70</f>
        <v>1.37777210553091</v>
      </c>
      <c r="AP26" s="9" t="n">
        <f aca="false">'Quarterly Data'!AP22/'Quarterly Data'!AP70</f>
        <v>1.37998023604545</v>
      </c>
      <c r="AQ26" s="9" t="n">
        <f aca="false">'Quarterly Data'!AQ22/'Quarterly Data'!AQ70</f>
        <v>1.39501715877255</v>
      </c>
    </row>
    <row r="27" customFormat="false" ht="15" hidden="false" customHeight="true" outlineLevel="0" collapsed="false">
      <c r="A27" s="3" t="s">
        <v>183</v>
      </c>
      <c r="B27" s="13" t="n">
        <f aca="false">B26*4/B10</f>
        <v>0.0471161753170553</v>
      </c>
      <c r="C27" s="13" t="n">
        <f aca="false">C26*4/C10</f>
        <v>0.0484060576061255</v>
      </c>
      <c r="D27" s="13" t="n">
        <f aca="false">D26*4/D10</f>
        <v>0.0499815839334932</v>
      </c>
      <c r="E27" s="13" t="n">
        <f aca="false">E26*4/E10</f>
        <v>0.0509726830272193</v>
      </c>
      <c r="F27" s="13" t="n">
        <f aca="false">F26*4/F10</f>
        <v>0.0501750182225755</v>
      </c>
      <c r="G27" s="13" t="n">
        <f aca="false">G26*4/G10</f>
        <v>0.0483875621357839</v>
      </c>
      <c r="H27" s="13" t="n">
        <f aca="false">H26*4/H10</f>
        <v>0.0507844212711517</v>
      </c>
      <c r="I27" s="13" t="n">
        <f aca="false">I26*4/I10</f>
        <v>0.052673626161685</v>
      </c>
      <c r="J27" s="13" t="n">
        <f aca="false">J26*4/J10</f>
        <v>0.0537874698203219</v>
      </c>
      <c r="K27" s="13" t="n">
        <f aca="false">K26*4/K10</f>
        <v>0.0535853934929645</v>
      </c>
      <c r="L27" s="13" t="n">
        <f aca="false">L26*4/L10</f>
        <v>0.0526448663235908</v>
      </c>
      <c r="M27" s="13" t="n">
        <f aca="false">M26*4/M10</f>
        <v>0.0540732656204617</v>
      </c>
      <c r="N27" s="13" t="n">
        <f aca="false">N26*4/N10</f>
        <v>0.0484105837424696</v>
      </c>
      <c r="O27" s="13" t="n">
        <f aca="false">O26*4/O10</f>
        <v>0.0485173371394911</v>
      </c>
      <c r="P27" s="13" t="n">
        <f aca="false">P26*4/P10</f>
        <v>0.0455790062839958</v>
      </c>
      <c r="Q27" s="13" t="n">
        <f aca="false">Q26*4/Q10</f>
        <v>0.0478224299860776</v>
      </c>
      <c r="R27" s="13" t="n">
        <f aca="false">R26*4/R10</f>
        <v>0.0598150935036004</v>
      </c>
      <c r="S27" s="13" t="n">
        <f aca="false">S26*4/S10</f>
        <v>0.0581331289169394</v>
      </c>
      <c r="T27" s="13" t="n">
        <f aca="false">T26*4/T10</f>
        <v>0.0574387352777199</v>
      </c>
      <c r="U27" s="13" t="n">
        <f aca="false">U26*4/U10</f>
        <v>0.052402772530227</v>
      </c>
      <c r="V27" s="13" t="n">
        <f aca="false">V26*4/V10</f>
        <v>0.0439513545526194</v>
      </c>
      <c r="W27" s="13" t="n">
        <f aca="false">W26*4/W10</f>
        <v>0.041458355611135</v>
      </c>
      <c r="X27" s="13" t="n">
        <f aca="false">X26*4/X10</f>
        <v>0.0410231304588666</v>
      </c>
      <c r="Y27" s="13" t="n">
        <f aca="false">Y26*4/Y10</f>
        <v>0.0393148848174565</v>
      </c>
      <c r="Z27" s="13" t="n">
        <f aca="false">Z26*4/Z10</f>
        <v>0.0398383367412083</v>
      </c>
      <c r="AA27" s="13" t="n">
        <f aca="false">AA26*4/AA10</f>
        <v>0.0520273182572873</v>
      </c>
      <c r="AB27" s="13" t="n">
        <f aca="false">AB26*4/AB10</f>
        <v>0.0555890645300404</v>
      </c>
      <c r="AC27" s="13" t="n">
        <f aca="false">AC26*4/AC10</f>
        <v>0.0641039862158217</v>
      </c>
      <c r="AD27" s="13" t="n">
        <f aca="false">AD26*4/AD10</f>
        <v>0.0609214768999253</v>
      </c>
      <c r="AE27" s="13" t="n">
        <f aca="false">AE26*4/AE10</f>
        <v>0.0575658916440676</v>
      </c>
      <c r="AF27" s="13" t="n">
        <f aca="false">AF26*4/AF10</f>
        <v>0.0629940392010846</v>
      </c>
      <c r="AG27" s="13" t="n">
        <f aca="false">AG26*4/AG10</f>
        <v>0.0616115811140419</v>
      </c>
      <c r="AH27" s="13" t="n">
        <f aca="false">AH26*4/AH10</f>
        <v>0.0606257716437974</v>
      </c>
      <c r="AI27" s="13" t="n">
        <f aca="false">AI26*4/AI10</f>
        <v>0.0566212273471641</v>
      </c>
      <c r="AJ27" s="13" t="n">
        <f aca="false">AJ26*4/AJ10</f>
        <v>0.0525294213966978</v>
      </c>
      <c r="AK27" s="13" t="n">
        <f aca="false">AK26*4/AK10</f>
        <v>0.0554180221640239</v>
      </c>
      <c r="AL27" s="13" t="n">
        <f aca="false">AL26*4/AL10</f>
        <v>0.0555005253924838</v>
      </c>
      <c r="AM27" s="13" t="n">
        <f aca="false">AM26*4/AM10</f>
        <v>0.0583353297187737</v>
      </c>
      <c r="AN27" s="13" t="n">
        <f aca="false">AN26*4/AN10</f>
        <v>0.0601239160959141</v>
      </c>
      <c r="AO27" s="13" t="n">
        <f aca="false">AO26*4/AO10</f>
        <v>0.0631765061593432</v>
      </c>
      <c r="AP27" s="13" t="n">
        <f aca="false">AP26*4/AP10</f>
        <v>0.0668039025130665</v>
      </c>
      <c r="AQ27" s="13" t="n">
        <f aca="false">AQ26*4/AQ10</f>
        <v>0.0615558459265479</v>
      </c>
    </row>
    <row r="28" customFormat="false" ht="15" hidden="false" customHeight="true" outlineLevel="0" collapsed="false">
      <c r="A28" s="14" t="s">
        <v>145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customFormat="false" ht="15" hidden="false" customHeight="true" outlineLevel="0" collapsed="false">
      <c r="A29" s="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customFormat="false" ht="15" hidden="false" customHeight="true" outlineLevel="0" collapsed="false">
      <c r="A30" s="12" t="s">
        <v>146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customFormat="false" ht="15" hidden="false" customHeight="true" outlineLevel="0" collapsed="false">
      <c r="A31" s="3" t="s">
        <v>147</v>
      </c>
      <c r="B31" s="9" t="n">
        <f aca="false">'Quarterly Data'!B6/'Quarterly Data'!B70</f>
        <v>5.31279559267395</v>
      </c>
      <c r="C31" s="9" t="n">
        <f aca="false">'Quarterly Data'!C6/'Quarterly Data'!C70</f>
        <v>0.576187887291119</v>
      </c>
      <c r="D31" s="9" t="n">
        <f aca="false">'Quarterly Data'!D6/'Quarterly Data'!D70</f>
        <v>0.780935791314335</v>
      </c>
      <c r="E31" s="9" t="n">
        <f aca="false">'Quarterly Data'!E6/'Quarterly Data'!E70</f>
        <v>0.717108080078318</v>
      </c>
      <c r="F31" s="9" t="n">
        <f aca="false">'Quarterly Data'!F6/'Quarterly Data'!F70</f>
        <v>0.32549282455271</v>
      </c>
      <c r="G31" s="9" t="n">
        <f aca="false">'Quarterly Data'!G6/'Quarterly Data'!G70</f>
        <v>0.22478629366715</v>
      </c>
      <c r="H31" s="9" t="n">
        <f aca="false">'Quarterly Data'!H6/'Quarterly Data'!H70</f>
        <v>0.322897451718896</v>
      </c>
      <c r="I31" s="9" t="n">
        <f aca="false">'Quarterly Data'!I6/'Quarterly Data'!I70</f>
        <v>0.319501205011203</v>
      </c>
      <c r="J31" s="9" t="n">
        <f aca="false">'Quarterly Data'!J6/'Quarterly Data'!J70</f>
        <v>0.476291343470901</v>
      </c>
      <c r="K31" s="9" t="n">
        <f aca="false">'Quarterly Data'!K6/'Quarterly Data'!K70</f>
        <v>0.497074416411229</v>
      </c>
      <c r="L31" s="9" t="n">
        <f aca="false">'Quarterly Data'!L6/'Quarterly Data'!L70</f>
        <v>0.549630830304154</v>
      </c>
      <c r="M31" s="9" t="n">
        <f aca="false">'Quarterly Data'!M6/'Quarterly Data'!M70</f>
        <v>0.679462955380257</v>
      </c>
      <c r="N31" s="9" t="n">
        <f aca="false">'Quarterly Data'!N6/'Quarterly Data'!N70</f>
        <v>0.368850630147867</v>
      </c>
      <c r="O31" s="9" t="n">
        <f aca="false">'Quarterly Data'!O6/'Quarterly Data'!O70</f>
        <v>0.638785778166619</v>
      </c>
      <c r="P31" s="9" t="n">
        <f aca="false">'Quarterly Data'!P6/'Quarterly Data'!P70</f>
        <v>0.721190432205347</v>
      </c>
      <c r="Q31" s="9" t="n">
        <f aca="false">'Quarterly Data'!Q6/'Quarterly Data'!Q70</f>
        <v>0.602602128426537</v>
      </c>
      <c r="R31" s="9" t="n">
        <f aca="false">'Quarterly Data'!R6/'Quarterly Data'!R70</f>
        <v>0.223531443453027</v>
      </c>
      <c r="S31" s="9" t="n">
        <f aca="false">'Quarterly Data'!S6/'Quarterly Data'!S70</f>
        <v>0.227952938862783</v>
      </c>
      <c r="T31" s="9" t="n">
        <f aca="false">'Quarterly Data'!T6/'Quarterly Data'!T70</f>
        <v>0.197941827749319</v>
      </c>
      <c r="U31" s="9" t="n">
        <f aca="false">'Quarterly Data'!U6/'Quarterly Data'!U70</f>
        <v>0.455822528316911</v>
      </c>
      <c r="V31" s="9" t="n">
        <f aca="false">'Quarterly Data'!V6/'Quarterly Data'!V70</f>
        <v>0.18864311010556</v>
      </c>
      <c r="W31" s="9" t="n">
        <f aca="false">'Quarterly Data'!W6/'Quarterly Data'!W70</f>
        <v>0.589224110117139</v>
      </c>
      <c r="X31" s="9" t="n">
        <f aca="false">'Quarterly Data'!X6/'Quarterly Data'!X70</f>
        <v>0.103164382819718</v>
      </c>
      <c r="Y31" s="9" t="n">
        <f aca="false">'Quarterly Data'!Y6/'Quarterly Data'!Y70</f>
        <v>0.436297425416965</v>
      </c>
      <c r="Z31" s="9" t="n">
        <f aca="false">'Quarterly Data'!Z6/'Quarterly Data'!Z70</f>
        <v>0.432042843280615</v>
      </c>
      <c r="AA31" s="9" t="n">
        <f aca="false">'Quarterly Data'!AA6/'Quarterly Data'!AA70</f>
        <v>0.473598239807789</v>
      </c>
      <c r="AB31" s="9" t="n">
        <f aca="false">'Quarterly Data'!AB6/'Quarterly Data'!AB70</f>
        <v>1.07460464297037</v>
      </c>
      <c r="AC31" s="9" t="n">
        <f aca="false">'Quarterly Data'!AC6/'Quarterly Data'!AC70</f>
        <v>0.527873233798819</v>
      </c>
      <c r="AD31" s="9" t="n">
        <f aca="false">'Quarterly Data'!AD6/'Quarterly Data'!AD70</f>
        <v>0.474129152777694</v>
      </c>
      <c r="AE31" s="9" t="n">
        <f aca="false">'Quarterly Data'!AE6/'Quarterly Data'!AE70</f>
        <v>0.661419738853311</v>
      </c>
      <c r="AF31" s="9" t="n">
        <f aca="false">'Quarterly Data'!AF6/'Quarterly Data'!AF70</f>
        <v>0.451441516240437</v>
      </c>
      <c r="AG31" s="9" t="n">
        <f aca="false">'Quarterly Data'!AG6/'Quarterly Data'!AG70</f>
        <v>0.725444624244849</v>
      </c>
      <c r="AH31" s="9" t="n">
        <f aca="false">'Quarterly Data'!AH6/'Quarterly Data'!AH70</f>
        <v>0.227492960318579</v>
      </c>
      <c r="AI31" s="9" t="n">
        <f aca="false">'Quarterly Data'!AI6/'Quarterly Data'!AI70</f>
        <v>0.331239944587608</v>
      </c>
      <c r="AJ31" s="9" t="n">
        <f aca="false">'Quarterly Data'!AJ6/'Quarterly Data'!AJ70</f>
        <v>0.484202225936252</v>
      </c>
      <c r="AK31" s="9" t="n">
        <f aca="false">'Quarterly Data'!AK6/'Quarterly Data'!AK70</f>
        <v>0.366549228707618</v>
      </c>
      <c r="AL31" s="9" t="n">
        <f aca="false">'Quarterly Data'!AL6/'Quarterly Data'!AL70</f>
        <v>0.641430522382726</v>
      </c>
      <c r="AM31" s="9" t="n">
        <f aca="false">'Quarterly Data'!AM6/'Quarterly Data'!AM70</f>
        <v>0.600538323848574</v>
      </c>
      <c r="AN31" s="9" t="n">
        <f aca="false">'Quarterly Data'!AN6/'Quarterly Data'!AN70</f>
        <v>0.87540795778772</v>
      </c>
      <c r="AO31" s="9" t="n">
        <f aca="false">'Quarterly Data'!AO6/'Quarterly Data'!AO70</f>
        <v>0.721242226989299</v>
      </c>
      <c r="AP31" s="9" t="n">
        <f aca="false">'Quarterly Data'!AP6/'Quarterly Data'!AP70</f>
        <v>0.556263557134713</v>
      </c>
      <c r="AQ31" s="9" t="n">
        <f aca="false">'Quarterly Data'!AQ6/'Quarterly Data'!AQ70</f>
        <v>0.35829941263569</v>
      </c>
    </row>
    <row r="32" customFormat="false" ht="15" hidden="false" customHeight="true" outlineLevel="0" collapsed="false">
      <c r="A32" s="10" t="s">
        <v>148</v>
      </c>
    </row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>
      <c r="A38" s="3" t="s">
        <v>149</v>
      </c>
      <c r="B38" s="9" t="n">
        <f aca="false">'Quarterly Data'!B26/'Quarterly Data'!B70</f>
        <v>0.643248525550387</v>
      </c>
      <c r="C38" s="9" t="n">
        <f aca="false">'Quarterly Data'!C26/'Quarterly Data'!C70</f>
        <v>0.857333785254922</v>
      </c>
      <c r="D38" s="9" t="n">
        <f aca="false">'Quarterly Data'!D26/'Quarterly Data'!D70</f>
        <v>0.809585867274335</v>
      </c>
      <c r="E38" s="9" t="n">
        <f aca="false">'Quarterly Data'!E26/'Quarterly Data'!E70</f>
        <v>0.820235430788388</v>
      </c>
      <c r="F38" s="9" t="n">
        <f aca="false">'Quarterly Data'!F26/'Quarterly Data'!F70</f>
        <v>0.786263709843316</v>
      </c>
      <c r="G38" s="9" t="n">
        <f aca="false">'Quarterly Data'!G26/'Quarterly Data'!G70</f>
        <v>0.756586652762639</v>
      </c>
      <c r="H38" s="9" t="n">
        <f aca="false">'Quarterly Data'!H26/'Quarterly Data'!H70</f>
        <v>0.856542657227273</v>
      </c>
      <c r="I38" s="9" t="n">
        <f aca="false">'Quarterly Data'!I26/'Quarterly Data'!I70</f>
        <v>0.826050204164745</v>
      </c>
      <c r="J38" s="9" t="n">
        <f aca="false">'Quarterly Data'!J26/'Quarterly Data'!J70</f>
        <v>0.772887128456905</v>
      </c>
      <c r="K38" s="9" t="n">
        <f aca="false">'Quarterly Data'!K26/'Quarterly Data'!K70</f>
        <v>0.831494427495858</v>
      </c>
      <c r="L38" s="9" t="n">
        <f aca="false">'Quarterly Data'!L26/'Quarterly Data'!L70</f>
        <v>0.831105611252145</v>
      </c>
      <c r="M38" s="9" t="n">
        <f aca="false">'Quarterly Data'!M26/'Quarterly Data'!M70</f>
        <v>0.841209694490142</v>
      </c>
      <c r="N38" s="9" t="n">
        <f aca="false">'Quarterly Data'!N26/'Quarterly Data'!N70</f>
        <v>0.849086260459527</v>
      </c>
      <c r="O38" s="9" t="n">
        <f aca="false">'Quarterly Data'!O26/'Quarterly Data'!O70</f>
        <v>0.835568107829652</v>
      </c>
      <c r="P38" s="9" t="n">
        <f aca="false">'Quarterly Data'!P26/'Quarterly Data'!P70</f>
        <v>0.884718028127794</v>
      </c>
      <c r="Q38" s="9" t="n">
        <f aca="false">'Quarterly Data'!Q26/'Quarterly Data'!Q70</f>
        <v>0.881025948543988</v>
      </c>
      <c r="R38" s="9" t="n">
        <f aca="false">'Quarterly Data'!R26/'Quarterly Data'!R70</f>
        <v>0.871541207864168</v>
      </c>
      <c r="S38" s="9" t="n">
        <f aca="false">'Quarterly Data'!S26/'Quarterly Data'!S70</f>
        <v>0.855888372195458</v>
      </c>
      <c r="T38" s="9" t="n">
        <f aca="false">'Quarterly Data'!T26/'Quarterly Data'!T70</f>
        <v>0.774108363892257</v>
      </c>
      <c r="U38" s="9" t="n">
        <f aca="false">'Quarterly Data'!U26/'Quarterly Data'!U70</f>
        <v>0.735726166530886</v>
      </c>
      <c r="V38" s="9" t="n">
        <f aca="false">'Quarterly Data'!V26/'Quarterly Data'!V70</f>
        <v>0.700892126344473</v>
      </c>
      <c r="W38" s="9" t="n">
        <f aca="false">'Quarterly Data'!W26/'Quarterly Data'!W70</f>
        <v>0.758538586087337</v>
      </c>
      <c r="X38" s="9" t="n">
        <f aca="false">'Quarterly Data'!X26/'Quarterly Data'!X70</f>
        <v>0.744279370565882</v>
      </c>
      <c r="Y38" s="9" t="n">
        <f aca="false">'Quarterly Data'!Y26/'Quarterly Data'!Y70</f>
        <v>0.796421864651868</v>
      </c>
      <c r="Z38" s="9" t="n">
        <f aca="false">'Quarterly Data'!Z26/'Quarterly Data'!Z70</f>
        <v>0.800262373307243</v>
      </c>
      <c r="AA38" s="9" t="n">
        <f aca="false">'Quarterly Data'!AA26/'Quarterly Data'!AA70</f>
        <v>0.892933080763619</v>
      </c>
      <c r="AB38" s="9" t="n">
        <f aca="false">'Quarterly Data'!AB26/'Quarterly Data'!AB70</f>
        <v>0.912511448509795</v>
      </c>
      <c r="AC38" s="9" t="n">
        <f aca="false">'Quarterly Data'!AC26/'Quarterly Data'!AC70</f>
        <v>0.97280290549849</v>
      </c>
      <c r="AD38" s="9" t="n">
        <f aca="false">'Quarterly Data'!AD26/'Quarterly Data'!AD70</f>
        <v>0.910930554797985</v>
      </c>
      <c r="AE38" s="9" t="n">
        <f aca="false">'Quarterly Data'!AE26/'Quarterly Data'!AE70</f>
        <v>0.970822835988096</v>
      </c>
      <c r="AF38" s="9" t="n">
        <f aca="false">'Quarterly Data'!AF26/'Quarterly Data'!AF70</f>
        <v>0.958035784059175</v>
      </c>
      <c r="AG38" s="9" t="n">
        <f aca="false">'Quarterly Data'!AG26/'Quarterly Data'!AG70</f>
        <v>1.00428909511562</v>
      </c>
      <c r="AH38" s="9" t="n">
        <f aca="false">'Quarterly Data'!AH26/'Quarterly Data'!AH70</f>
        <v>0.952498645956786</v>
      </c>
      <c r="AI38" s="9" t="n">
        <f aca="false">'Quarterly Data'!AI26/'Quarterly Data'!AI70</f>
        <v>0.988843862396767</v>
      </c>
      <c r="AJ38" s="9" t="n">
        <f aca="false">'Quarterly Data'!AJ26/'Quarterly Data'!AJ70</f>
        <v>1.03461134220639</v>
      </c>
      <c r="AK38" s="9" t="n">
        <f aca="false">'Quarterly Data'!AK26/'Quarterly Data'!AK70</f>
        <v>0.98014093260461</v>
      </c>
      <c r="AL38" s="9" t="n">
        <f aca="false">'Quarterly Data'!AL26/'Quarterly Data'!AL70</f>
        <v>0.996558543529409</v>
      </c>
      <c r="AM38" s="9" t="n">
        <f aca="false">'Quarterly Data'!AM26/'Quarterly Data'!AM70</f>
        <v>1.02224589672524</v>
      </c>
      <c r="AN38" s="9" t="n">
        <f aca="false">'Quarterly Data'!AN26/'Quarterly Data'!AN70</f>
        <v>1.10035741587575</v>
      </c>
      <c r="AO38" s="9" t="n">
        <f aca="false">'Quarterly Data'!AO26/'Quarterly Data'!AO70</f>
        <v>1.02211485454185</v>
      </c>
      <c r="AP38" s="9" t="n">
        <f aca="false">'Quarterly Data'!AP26/'Quarterly Data'!AP70</f>
        <v>0.970070043493899</v>
      </c>
      <c r="AQ38" s="9" t="n">
        <f aca="false">'Quarterly Data'!AQ26/'Quarterly Data'!AQ70</f>
        <v>1.02372723199637</v>
      </c>
    </row>
    <row r="39" customFormat="false" ht="15" hidden="false" customHeight="true" outlineLevel="0" collapsed="false">
      <c r="A39" s="3" t="s">
        <v>184</v>
      </c>
      <c r="B39" s="13" t="n">
        <f aca="false">B38*4/B8</f>
        <v>0.0359601931036665</v>
      </c>
      <c r="C39" s="13" t="n">
        <f aca="false">C38*4/C8</f>
        <v>0.0513958090368829</v>
      </c>
      <c r="D39" s="13" t="n">
        <f aca="false">D38*4/D8</f>
        <v>0.0505988610427308</v>
      </c>
      <c r="E39" s="13" t="n">
        <f aca="false">E38*4/E8</f>
        <v>0.0513519128683123</v>
      </c>
      <c r="F39" s="13" t="n">
        <f aca="false">F38*4/F8</f>
        <v>0.0491516027683759</v>
      </c>
      <c r="G39" s="13" t="n">
        <f aca="false">G38*4/G8</f>
        <v>0.0449506744399754</v>
      </c>
      <c r="H39" s="13" t="n">
        <f aca="false">H38*4/H8</f>
        <v>0.052791815715174</v>
      </c>
      <c r="I39" s="13" t="n">
        <f aca="false">I38*4/I8</f>
        <v>0.0517704653133761</v>
      </c>
      <c r="J39" s="13" t="n">
        <f aca="false">J38*4/J8</f>
        <v>0.0513165276527587</v>
      </c>
      <c r="K39" s="13" t="n">
        <f aca="false">K38*4/K8</f>
        <v>0.053121032325527</v>
      </c>
      <c r="L39" s="13" t="n">
        <f aca="false">L38*4/L8</f>
        <v>0.0507112110313851</v>
      </c>
      <c r="M39" s="13" t="n">
        <f aca="false">M38*4/M8</f>
        <v>0.0524488253938357</v>
      </c>
      <c r="N39" s="13" t="n">
        <f aca="false">N38*4/N8</f>
        <v>0.0461565312436039</v>
      </c>
      <c r="O39" s="13" t="n">
        <f aca="false">O38*4/O8</f>
        <v>0.0449701390533464</v>
      </c>
      <c r="P39" s="13" t="n">
        <f aca="false">P38*4/P8</f>
        <v>0.0433427757041691</v>
      </c>
      <c r="Q39" s="13" t="n">
        <f aca="false">Q38*4/Q8</f>
        <v>0.0451968126818899</v>
      </c>
      <c r="R39" s="13" t="n">
        <f aca="false">R38*4/R8</f>
        <v>0.060989154253582</v>
      </c>
      <c r="S39" s="13" t="n">
        <f aca="false">S38*4/S8</f>
        <v>0.0599803440646636</v>
      </c>
      <c r="T39" s="13" t="n">
        <f aca="false">T38*4/T8</f>
        <v>0.0590856844983688</v>
      </c>
      <c r="U39" s="13" t="n">
        <f aca="false">U38*4/U8</f>
        <v>0.0504303762466407</v>
      </c>
      <c r="V39" s="13" t="n">
        <f aca="false">V38*4/V8</f>
        <v>0.0407287467598866</v>
      </c>
      <c r="W39" s="13" t="n">
        <f aca="false">W38*4/W8</f>
        <v>0.0399991225704076</v>
      </c>
      <c r="X39" s="13" t="n">
        <f aca="false">X38*4/X8</f>
        <v>0.0371510051865334</v>
      </c>
      <c r="Y39" s="13" t="n">
        <f aca="false">Y38*4/Y8</f>
        <v>0.0352132947773821</v>
      </c>
      <c r="Z39" s="13" t="n">
        <f aca="false">Z38*4/Z8</f>
        <v>0.0357971664800023</v>
      </c>
      <c r="AA39" s="13" t="n">
        <f aca="false">AA38*4/AA8</f>
        <v>0.0503900486444931</v>
      </c>
      <c r="AB39" s="13" t="n">
        <f aca="false">AB38*4/AB8</f>
        <v>0.0548201096921198</v>
      </c>
      <c r="AC39" s="13" t="n">
        <f aca="false">AC38*4/AC8</f>
        <v>0.0666130173473101</v>
      </c>
      <c r="AD39" s="13" t="n">
        <f aca="false">AD38*4/AD8</f>
        <v>0.060641895696492</v>
      </c>
      <c r="AE39" s="13" t="n">
        <f aca="false">AE38*4/AE8</f>
        <v>0.0580689107300483</v>
      </c>
      <c r="AF39" s="13" t="n">
        <f aca="false">AF38*4/AF8</f>
        <v>0.0637533750571921</v>
      </c>
      <c r="AG39" s="13" t="n">
        <f aca="false">AG38*4/AG8</f>
        <v>0.0626529719883664</v>
      </c>
      <c r="AH39" s="13" t="n">
        <f aca="false">AH38*4/AH8</f>
        <v>0.0588076647516627</v>
      </c>
      <c r="AI39" s="13" t="n">
        <f aca="false">AI38*4/AI8</f>
        <v>0.0551451326193654</v>
      </c>
      <c r="AJ39" s="13" t="n">
        <f aca="false">AJ38*4/AJ8</f>
        <v>0.0533449542841643</v>
      </c>
      <c r="AK39" s="13" t="n">
        <f aca="false">AK38*4/AK8</f>
        <v>0.0520750831222679</v>
      </c>
      <c r="AL39" s="13" t="n">
        <f aca="false">AL38*4/AL8</f>
        <v>0.0537001841575418</v>
      </c>
      <c r="AM39" s="13" t="n">
        <f aca="false">AM38*4/AM8</f>
        <v>0.0582426309417339</v>
      </c>
      <c r="AN39" s="13" t="n">
        <f aca="false">AN38*4/AN8</f>
        <v>0.0657230952829774</v>
      </c>
      <c r="AO39" s="13" t="n">
        <f aca="false">AO38*4/AO8</f>
        <v>0.0638957336336791</v>
      </c>
      <c r="AP39" s="13" t="n">
        <f aca="false">AP38*4/AP8</f>
        <v>0.0659748479149481</v>
      </c>
      <c r="AQ39" s="13" t="n">
        <f aca="false">AQ38*4/AQ8</f>
        <v>0.060449877210365</v>
      </c>
    </row>
    <row r="40" customFormat="false" ht="15" hidden="false" customHeight="true" outlineLevel="0" collapsed="false">
      <c r="A40" s="14" t="s">
        <v>145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customFormat="false" ht="15" hidden="false" customHeight="true" outlineLevel="0" collapsed="false">
      <c r="A41" s="3" t="s">
        <v>151</v>
      </c>
      <c r="B41" s="9" t="n">
        <f aca="false">'Quarterly Data'!B28/'Quarterly Data'!B70</f>
        <v>0.135304943761786</v>
      </c>
      <c r="C41" s="9" t="n">
        <f aca="false">'Quarterly Data'!C28/'Quarterly Data'!C70</f>
        <v>-0.0685624633555665</v>
      </c>
      <c r="D41" s="9" t="n">
        <f aca="false">'Quarterly Data'!D28/'Quarterly Data'!D70</f>
        <v>-0.00377357325105121</v>
      </c>
      <c r="E41" s="9" t="n">
        <f aca="false">'Quarterly Data'!E28/'Quarterly Data'!E70</f>
        <v>0.000630410101396754</v>
      </c>
      <c r="F41" s="9" t="n">
        <f aca="false">'Quarterly Data'!F28/'Quarterly Data'!F70</f>
        <v>0.001809098433444</v>
      </c>
      <c r="G41" s="9" t="n">
        <f aca="false">'Quarterly Data'!G28/'Quarterly Data'!G70</f>
        <v>0.0355971152900649</v>
      </c>
      <c r="H41" s="9" t="n">
        <f aca="false">'Quarterly Data'!H28/'Quarterly Data'!H70</f>
        <v>-0.0322873056323631</v>
      </c>
      <c r="I41" s="9" t="n">
        <f aca="false">'Quarterly Data'!I28/'Quarterly Data'!I70</f>
        <v>0.0180721596854042</v>
      </c>
      <c r="J41" s="9" t="n">
        <f aca="false">'Quarterly Data'!J28/'Quarterly Data'!J70</f>
        <v>0.0312004936733069</v>
      </c>
      <c r="K41" s="9" t="n">
        <f aca="false">'Quarterly Data'!K28/'Quarterly Data'!K70</f>
        <v>0.00550378185206016</v>
      </c>
      <c r="L41" s="9" t="n">
        <f aca="false">'Quarterly Data'!L28/'Quarterly Data'!L70</f>
        <v>0.0274065273480323</v>
      </c>
      <c r="M41" s="9" t="n">
        <f aca="false">'Quarterly Data'!M28/'Quarterly Data'!M70</f>
        <v>0.0296710014071088</v>
      </c>
      <c r="N41" s="9" t="n">
        <f aca="false">'Quarterly Data'!N28/'Quarterly Data'!N70</f>
        <v>0.00382128241000665</v>
      </c>
      <c r="O41" s="9" t="n">
        <f aca="false">'Quarterly Data'!O28/'Quarterly Data'!O70</f>
        <v>0.0334906144984549</v>
      </c>
      <c r="P41" s="9" t="n">
        <f aca="false">'Quarterly Data'!P28/'Quarterly Data'!P70</f>
        <v>0.011842628184746</v>
      </c>
      <c r="Q41" s="9" t="n">
        <f aca="false">'Quarterly Data'!Q28/'Quarterly Data'!Q70</f>
        <v>0.0300085677629729</v>
      </c>
      <c r="R41" s="9" t="n">
        <f aca="false">'Quarterly Data'!R28/'Quarterly Data'!R70</f>
        <v>0.0212018917378216</v>
      </c>
      <c r="S41" s="9" t="n">
        <f aca="false">'Quarterly Data'!S28/'Quarterly Data'!S70</f>
        <v>0.00357085527195078</v>
      </c>
      <c r="T41" s="9" t="n">
        <f aca="false">'Quarterly Data'!T28/'Quarterly Data'!T70</f>
        <v>0.0108510658502958</v>
      </c>
      <c r="U41" s="9" t="n">
        <f aca="false">'Quarterly Data'!U28/'Quarterly Data'!U70</f>
        <v>0.0343502431211828</v>
      </c>
      <c r="V41" s="9" t="n">
        <f aca="false">'Quarterly Data'!V28/'Quarterly Data'!V70</f>
        <v>0.00731503872251437</v>
      </c>
      <c r="W41" s="9" t="n">
        <f aca="false">'Quarterly Data'!W28/'Quarterly Data'!W70</f>
        <v>-0.0254155865809211</v>
      </c>
      <c r="X41" s="9" t="n">
        <f aca="false">'Quarterly Data'!X28/'Quarterly Data'!X70</f>
        <v>0.0215247175802349</v>
      </c>
      <c r="Y41" s="9" t="n">
        <f aca="false">'Quarterly Data'!Y28/'Quarterly Data'!Y70</f>
        <v>0.0336650654022111</v>
      </c>
      <c r="Z41" s="9" t="n">
        <f aca="false">'Quarterly Data'!Z28/'Quarterly Data'!Z70</f>
        <v>0.00320743052336552</v>
      </c>
      <c r="AA41" s="9" t="n">
        <f aca="false">'Quarterly Data'!AA28/'Quarterly Data'!AA70</f>
        <v>0.00687073870562183</v>
      </c>
      <c r="AB41" s="9" t="n">
        <f aca="false">'Quarterly Data'!AB28/'Quarterly Data'!AB70</f>
        <v>0.0169253726696639</v>
      </c>
      <c r="AC41" s="9" t="n">
        <f aca="false">'Quarterly Data'!AC28/'Quarterly Data'!AC70</f>
        <v>-0.00846492302153981</v>
      </c>
      <c r="AD41" s="9" t="n">
        <f aca="false">'Quarterly Data'!AD28/'Quarterly Data'!AD70</f>
        <v>0.0172752375127355</v>
      </c>
      <c r="AE41" s="9" t="n">
        <f aca="false">'Quarterly Data'!AE28/'Quarterly Data'!AE70</f>
        <v>0.00580885978493398</v>
      </c>
      <c r="AF41" s="9" t="n">
        <f aca="false">'Quarterly Data'!AF28/'Quarterly Data'!AF70</f>
        <v>0.0319677944585589</v>
      </c>
      <c r="AG41" s="9" t="n">
        <f aca="false">'Quarterly Data'!AG28/'Quarterly Data'!AG70</f>
        <v>0.0190936520205883</v>
      </c>
      <c r="AH41" s="9" t="n">
        <f aca="false">'Quarterly Data'!AH28/'Quarterly Data'!AH70</f>
        <v>0.0294240789614642</v>
      </c>
      <c r="AI41" s="9" t="n">
        <f aca="false">'Quarterly Data'!AI28/'Quarterly Data'!AI70</f>
        <v>0.0217148997674589</v>
      </c>
      <c r="AJ41" s="9" t="n">
        <f aca="false">'Quarterly Data'!AJ28/'Quarterly Data'!AJ70</f>
        <v>-0.0270346535270633</v>
      </c>
      <c r="AK41" s="9" t="n">
        <f aca="false">'Quarterly Data'!AK28/'Quarterly Data'!AK70</f>
        <v>0.0482790599968505</v>
      </c>
      <c r="AL41" s="9" t="n">
        <f aca="false">'Quarterly Data'!AL28/'Quarterly Data'!AL70</f>
        <v>0.01321560350925</v>
      </c>
      <c r="AM41" s="9" t="n">
        <f aca="false">'Quarterly Data'!AM28/'Quarterly Data'!AM70</f>
        <v>0.00861569506391881</v>
      </c>
      <c r="AN41" s="9" t="n">
        <f aca="false">'Quarterly Data'!AN28/'Quarterly Data'!AN70</f>
        <v>-0.0637936264856104</v>
      </c>
      <c r="AO41" s="9" t="n">
        <f aca="false">'Quarterly Data'!AO28/'Quarterly Data'!AO70</f>
        <v>0.0390655055312594</v>
      </c>
      <c r="AP41" s="9" t="n">
        <f aca="false">'Quarterly Data'!AP28/'Quarterly Data'!AP70</f>
        <v>0.0740014647608236</v>
      </c>
      <c r="AQ41" s="9" t="n">
        <f aca="false">'Quarterly Data'!AQ28/'Quarterly Data'!AQ70</f>
        <v>0.0390792316698088</v>
      </c>
    </row>
    <row r="42" customFormat="false" ht="15" hidden="false" customHeight="true" outlineLevel="0" collapsed="false">
      <c r="A42" s="3" t="s">
        <v>71</v>
      </c>
      <c r="B42" s="9" t="n">
        <f aca="false">'Quarterly Data'!B27/'Quarterly Data'!B70</f>
        <v>0.778553469312172</v>
      </c>
      <c r="C42" s="9" t="n">
        <f aca="false">'Quarterly Data'!C27/'Quarterly Data'!C70</f>
        <v>0.788771321899356</v>
      </c>
      <c r="D42" s="9" t="n">
        <f aca="false">'Quarterly Data'!D27/'Quarterly Data'!D70</f>
        <v>0.805812294023284</v>
      </c>
      <c r="E42" s="9" t="n">
        <f aca="false">'Quarterly Data'!E27/'Quarterly Data'!E70</f>
        <v>0.820865840889785</v>
      </c>
      <c r="F42" s="9" t="n">
        <f aca="false">'Quarterly Data'!F27/'Quarterly Data'!F70</f>
        <v>0.78807280827676</v>
      </c>
      <c r="G42" s="9" t="n">
        <f aca="false">'Quarterly Data'!G27/'Quarterly Data'!G70</f>
        <v>0.792183768052703</v>
      </c>
      <c r="H42" s="9" t="n">
        <f aca="false">'Quarterly Data'!H27/'Quarterly Data'!H70</f>
        <v>0.82425535159491</v>
      </c>
      <c r="I42" s="9" t="n">
        <f aca="false">'Quarterly Data'!I27/'Quarterly Data'!I70</f>
        <v>0.84412236385015</v>
      </c>
      <c r="J42" s="9" t="n">
        <f aca="false">'Quarterly Data'!J27/'Quarterly Data'!J70</f>
        <v>0.804087622130212</v>
      </c>
      <c r="K42" s="9" t="n">
        <f aca="false">'Quarterly Data'!K27/'Quarterly Data'!K70</f>
        <v>0.836998209347918</v>
      </c>
      <c r="L42" s="9" t="n">
        <f aca="false">'Quarterly Data'!L27/'Quarterly Data'!L70</f>
        <v>0.858512138600177</v>
      </c>
      <c r="M42" s="9" t="n">
        <f aca="false">'Quarterly Data'!M27/'Quarterly Data'!M70</f>
        <v>0.870880695897251</v>
      </c>
      <c r="N42" s="9" t="n">
        <f aca="false">'Quarterly Data'!N27/'Quarterly Data'!N70</f>
        <v>0.852907542869534</v>
      </c>
      <c r="O42" s="9" t="n">
        <f aca="false">'Quarterly Data'!O27/'Quarterly Data'!O70</f>
        <v>0.869058722328107</v>
      </c>
      <c r="P42" s="9" t="n">
        <f aca="false">'Quarterly Data'!P27/'Quarterly Data'!P70</f>
        <v>0.89656065631254</v>
      </c>
      <c r="Q42" s="9" t="n">
        <f aca="false">'Quarterly Data'!Q27/'Quarterly Data'!Q70</f>
        <v>0.911034516306961</v>
      </c>
      <c r="R42" s="9" t="n">
        <f aca="false">'Quarterly Data'!R27/'Quarterly Data'!R70</f>
        <v>0.89274309960199</v>
      </c>
      <c r="S42" s="9" t="n">
        <f aca="false">'Quarterly Data'!S27/'Quarterly Data'!S70</f>
        <v>0.859459227467408</v>
      </c>
      <c r="T42" s="9" t="n">
        <f aca="false">'Quarterly Data'!T27/'Quarterly Data'!T70</f>
        <v>0.784959429742553</v>
      </c>
      <c r="U42" s="9" t="n">
        <f aca="false">'Quarterly Data'!U27/'Quarterly Data'!U70</f>
        <v>0.770076409652069</v>
      </c>
      <c r="V42" s="9" t="n">
        <f aca="false">'Quarterly Data'!V27/'Quarterly Data'!V70</f>
        <v>0.708207165066987</v>
      </c>
      <c r="W42" s="9" t="n">
        <f aca="false">'Quarterly Data'!W27/'Quarterly Data'!W70</f>
        <v>0.733122999506416</v>
      </c>
      <c r="X42" s="9" t="n">
        <f aca="false">'Quarterly Data'!X27/'Quarterly Data'!X70</f>
        <v>0.765804088146117</v>
      </c>
      <c r="Y42" s="9" t="n">
        <f aca="false">'Quarterly Data'!Y27/'Quarterly Data'!Y70</f>
        <v>0.830086930054079</v>
      </c>
      <c r="Z42" s="9" t="n">
        <f aca="false">'Quarterly Data'!Z27/'Quarterly Data'!Z70</f>
        <v>0.803469803830609</v>
      </c>
      <c r="AA42" s="9" t="n">
        <f aca="false">'Quarterly Data'!AA27/'Quarterly Data'!AA70</f>
        <v>0.899803819469241</v>
      </c>
      <c r="AB42" s="9" t="n">
        <f aca="false">'Quarterly Data'!AB27/'Quarterly Data'!AB70</f>
        <v>0.929436821179459</v>
      </c>
      <c r="AC42" s="9" t="n">
        <f aca="false">'Quarterly Data'!AC27/'Quarterly Data'!AC70</f>
        <v>0.96433798247695</v>
      </c>
      <c r="AD42" s="9" t="n">
        <f aca="false">'Quarterly Data'!AD27/'Quarterly Data'!AD70</f>
        <v>0.928205792310721</v>
      </c>
      <c r="AE42" s="9" t="n">
        <f aca="false">'Quarterly Data'!AE27/'Quarterly Data'!AE70</f>
        <v>0.97663169577303</v>
      </c>
      <c r="AF42" s="9" t="n">
        <f aca="false">'Quarterly Data'!AF27/'Quarterly Data'!AF70</f>
        <v>0.990003578517734</v>
      </c>
      <c r="AG42" s="9" t="n">
        <f aca="false">'Quarterly Data'!AG27/'Quarterly Data'!AG70</f>
        <v>1.0233827471362</v>
      </c>
      <c r="AH42" s="9" t="n">
        <f aca="false">'Quarterly Data'!AH27/'Quarterly Data'!AH70</f>
        <v>0.98192272491825</v>
      </c>
      <c r="AI42" s="9" t="n">
        <f aca="false">'Quarterly Data'!AI27/'Quarterly Data'!AI70</f>
        <v>1.01055876216423</v>
      </c>
      <c r="AJ42" s="9" t="n">
        <f aca="false">'Quarterly Data'!AJ27/'Quarterly Data'!AJ70</f>
        <v>1.00757668867933</v>
      </c>
      <c r="AK42" s="9" t="n">
        <f aca="false">'Quarterly Data'!AK27/'Quarterly Data'!AK70</f>
        <v>1.02841999260146</v>
      </c>
      <c r="AL42" s="9" t="n">
        <f aca="false">'Quarterly Data'!AL27/'Quarterly Data'!AL70</f>
        <v>1.00977414703866</v>
      </c>
      <c r="AM42" s="9" t="n">
        <f aca="false">'Quarterly Data'!AM27/'Quarterly Data'!AM70</f>
        <v>1.03086159178916</v>
      </c>
      <c r="AN42" s="9" t="n">
        <f aca="false">'Quarterly Data'!AN27/'Quarterly Data'!AN70</f>
        <v>1.03656378939014</v>
      </c>
      <c r="AO42" s="9" t="n">
        <f aca="false">'Quarterly Data'!AO27/'Quarterly Data'!AO70</f>
        <v>1.06118036007311</v>
      </c>
      <c r="AP42" s="9" t="n">
        <f aca="false">'Quarterly Data'!AP27/'Quarterly Data'!AP70</f>
        <v>1.04407150825472</v>
      </c>
      <c r="AQ42" s="9" t="n">
        <f aca="false">'Quarterly Data'!AQ27/'Quarterly Data'!AQ70</f>
        <v>1.06280646366617</v>
      </c>
    </row>
    <row r="43" customFormat="false" ht="15" hidden="false" customHeight="true" outlineLevel="0" collapsed="false">
      <c r="A43" s="3" t="s">
        <v>185</v>
      </c>
      <c r="B43" s="13" t="n">
        <f aca="false">B42*4/B8</f>
        <v>0.0435242864708318</v>
      </c>
      <c r="C43" s="13" t="n">
        <f aca="false">C42*4/C8</f>
        <v>0.0472855974316408</v>
      </c>
      <c r="D43" s="13" t="n">
        <f aca="false">D42*4/D8</f>
        <v>0.0503630139062098</v>
      </c>
      <c r="E43" s="13" t="n">
        <f aca="false">E42*4/E8</f>
        <v>0.0513913805179444</v>
      </c>
      <c r="F43" s="13" t="n">
        <f aca="false">F42*4/F8</f>
        <v>0.0492646947074496</v>
      </c>
      <c r="G43" s="13" t="n">
        <f aca="false">G42*4/G8</f>
        <v>0.047065586637492</v>
      </c>
      <c r="H43" s="13" t="n">
        <f aca="false">H42*4/H8</f>
        <v>0.0508018325257776</v>
      </c>
      <c r="I43" s="13" t="n">
        <f aca="false">I42*4/I8</f>
        <v>0.0529030891072011</v>
      </c>
      <c r="J43" s="13" t="n">
        <f aca="false">J42*4/J8</f>
        <v>0.0533881121538005</v>
      </c>
      <c r="K43" s="13" t="n">
        <f aca="false">K42*4/K8</f>
        <v>0.0534726481199424</v>
      </c>
      <c r="L43" s="13" t="n">
        <f aca="false">L42*4/L8</f>
        <v>0.0523834632375634</v>
      </c>
      <c r="M43" s="13" t="n">
        <f aca="false">M42*4/M8</f>
        <v>0.0542987912017131</v>
      </c>
      <c r="N43" s="13" t="n">
        <f aca="false">N42*4/N8</f>
        <v>0.0463642570650683</v>
      </c>
      <c r="O43" s="13" t="n">
        <f aca="false">O42*4/O8</f>
        <v>0.0467725984541599</v>
      </c>
      <c r="P43" s="13" t="n">
        <f aca="false">P42*4/P8</f>
        <v>0.0439229519420667</v>
      </c>
      <c r="Q43" s="13" t="n">
        <f aca="false">Q42*4/Q8</f>
        <v>0.0467362583909252</v>
      </c>
      <c r="R43" s="13" t="n">
        <f aca="false">R42*4/R8</f>
        <v>0.0624728310252571</v>
      </c>
      <c r="S43" s="13" t="n">
        <f aca="false">S42*4/S8</f>
        <v>0.060230588296008</v>
      </c>
      <c r="T43" s="13" t="n">
        <f aca="false">T42*4/T8</f>
        <v>0.0599139182227506</v>
      </c>
      <c r="U43" s="13" t="n">
        <f aca="false">U42*4/U8</f>
        <v>0.0527849148828469</v>
      </c>
      <c r="V43" s="13" t="n">
        <f aca="false">V42*4/V8</f>
        <v>0.0411538226716706</v>
      </c>
      <c r="W43" s="13" t="n">
        <f aca="false">W42*4/W8</f>
        <v>0.0386589123536896</v>
      </c>
      <c r="X43" s="13" t="n">
        <f aca="false">X42*4/X8</f>
        <v>0.0382254201523197</v>
      </c>
      <c r="Y43" s="13" t="n">
        <f aca="false">Y42*4/Y8</f>
        <v>0.0367017745948292</v>
      </c>
      <c r="Z43" s="13" t="n">
        <f aca="false">Z42*4/Z8</f>
        <v>0.0359406405808069</v>
      </c>
      <c r="AA43" s="13" t="n">
        <f aca="false">AA42*4/AA8</f>
        <v>0.0507777785484001</v>
      </c>
      <c r="AB43" s="13" t="n">
        <f aca="false">AB42*4/AB8</f>
        <v>0.0558369197144447</v>
      </c>
      <c r="AC43" s="13" t="n">
        <f aca="false">AC42*4/AC8</f>
        <v>0.0660333787988536</v>
      </c>
      <c r="AD43" s="13" t="n">
        <f aca="false">AD42*4/AD8</f>
        <v>0.0617919319378515</v>
      </c>
      <c r="AE43" s="13" t="n">
        <f aca="false">AE42*4/AE8</f>
        <v>0.0584163625490523</v>
      </c>
      <c r="AF43" s="13" t="n">
        <f aca="false">AF42*4/AF8</f>
        <v>0.0658807014303601</v>
      </c>
      <c r="AG43" s="13" t="n">
        <f aca="false">AG42*4/AG8</f>
        <v>0.0638441370134768</v>
      </c>
      <c r="AH43" s="13" t="n">
        <f aca="false">AH42*4/AH8</f>
        <v>0.0606243196923677</v>
      </c>
      <c r="AI43" s="13" t="n">
        <f aca="false">AI42*4/AI8</f>
        <v>0.0563561135163801</v>
      </c>
      <c r="AJ43" s="13" t="n">
        <f aca="false">AJ42*4/AJ8</f>
        <v>0.0519510372665779</v>
      </c>
      <c r="AK43" s="13" t="n">
        <f aca="false">AK42*4/AK8</f>
        <v>0.0546401592034391</v>
      </c>
      <c r="AL43" s="13" t="n">
        <f aca="false">AL42*4/AL8</f>
        <v>0.0544123152679594</v>
      </c>
      <c r="AM43" s="13" t="n">
        <f aca="false">AM42*4/AM8</f>
        <v>0.0587335116090194</v>
      </c>
      <c r="AN43" s="13" t="n">
        <f aca="false">AN42*4/AN8</f>
        <v>0.0619127746258267</v>
      </c>
      <c r="AO43" s="13" t="n">
        <f aca="false">AO42*4/AO8</f>
        <v>0.0663378458137327</v>
      </c>
      <c r="AP43" s="13" t="n">
        <f aca="false">AP42*4/AP8</f>
        <v>0.0710077168462414</v>
      </c>
      <c r="AQ43" s="13" t="n">
        <f aca="false">AQ42*4/AQ8</f>
        <v>0.0627574594276599</v>
      </c>
    </row>
    <row r="44" customFormat="false" ht="15" hidden="false" customHeight="true" outlineLevel="0" collapsed="false">
      <c r="A44" s="14" t="s">
        <v>145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customFormat="false" ht="15" hidden="false" customHeight="true" outlineLevel="0" collapsed="false">
      <c r="A45" s="3" t="s">
        <v>153</v>
      </c>
      <c r="B45" s="9" t="n">
        <f aca="false">'Quarterly Data'!B39/'Quarterly Data'!B70</f>
        <v>0.0161373633292041</v>
      </c>
      <c r="C45" s="9" t="n">
        <f aca="false">'Quarterly Data'!C39/'Quarterly Data'!C70</f>
        <v>0.0181352243141415</v>
      </c>
      <c r="D45" s="9" t="n">
        <f aca="false">'Quarterly Data'!D39/'Quarterly Data'!D70</f>
        <v>0.025375029817344</v>
      </c>
      <c r="E45" s="9" t="n">
        <f aca="false">'Quarterly Data'!E39/'Quarterly Data'!E70</f>
        <v>0.0331117375845475</v>
      </c>
      <c r="F45" s="9" t="n">
        <f aca="false">'Quarterly Data'!F39/'Quarterly Data'!F70</f>
        <v>0.0110602013303231</v>
      </c>
      <c r="G45" s="9" t="n">
        <f aca="false">'Quarterly Data'!G39/'Quarterly Data'!G70</f>
        <v>0.0195909979047175</v>
      </c>
      <c r="H45" s="9" t="n">
        <f aca="false">'Quarterly Data'!H39/'Quarterly Data'!H70</f>
        <v>0.0262846830975969</v>
      </c>
      <c r="I45" s="9" t="n">
        <f aca="false">'Quarterly Data'!I39/'Quarterly Data'!I70</f>
        <v>0.0314319479213624</v>
      </c>
      <c r="J45" s="9" t="n">
        <f aca="false">'Quarterly Data'!J39/'Quarterly Data'!J70</f>
        <v>0.0194133704087689</v>
      </c>
      <c r="K45" s="9" t="n">
        <f aca="false">'Quarterly Data'!K39/'Quarterly Data'!K70</f>
        <v>0.0227009021438008</v>
      </c>
      <c r="L45" s="9" t="n">
        <f aca="false">'Quarterly Data'!L39/'Quarterly Data'!L70</f>
        <v>0.0239572272645792</v>
      </c>
      <c r="M45" s="9" t="n">
        <f aca="false">'Quarterly Data'!M39/'Quarterly Data'!M70</f>
        <v>0.0272584058439532</v>
      </c>
      <c r="N45" s="9" t="n">
        <f aca="false">'Quarterly Data'!N39/'Quarterly Data'!N70</f>
        <v>0.0209053749310822</v>
      </c>
      <c r="O45" s="9" t="n">
        <f aca="false">'Quarterly Data'!O39/'Quarterly Data'!O70</f>
        <v>0.0240270122509631</v>
      </c>
      <c r="P45" s="9" t="n">
        <f aca="false">'Quarterly Data'!P39/'Quarterly Data'!P70</f>
        <v>0.0365039833974821</v>
      </c>
      <c r="Q45" s="9" t="n">
        <f aca="false">'Quarterly Data'!Q39/'Quarterly Data'!Q70</f>
        <v>0.0371992751394214</v>
      </c>
      <c r="R45" s="9" t="n">
        <f aca="false">'Quarterly Data'!R39/'Quarterly Data'!R70</f>
        <v>0.027742646061911</v>
      </c>
      <c r="S45" s="9" t="n">
        <f aca="false">'Quarterly Data'!S39/'Quarterly Data'!S70</f>
        <v>0.0180757868138435</v>
      </c>
      <c r="T45" s="9" t="n">
        <f aca="false">'Quarterly Data'!T39/'Quarterly Data'!T70</f>
        <v>0.0265105328702669</v>
      </c>
      <c r="U45" s="9" t="n">
        <f aca="false">'Quarterly Data'!U39/'Quarterly Data'!U70</f>
        <v>0.0307183933991859</v>
      </c>
      <c r="V45" s="9" t="n">
        <f aca="false">'Quarterly Data'!V39/'Quarterly Data'!V70</f>
        <v>0.0286380781609806</v>
      </c>
      <c r="W45" s="9" t="n">
        <f aca="false">'Quarterly Data'!W39/'Quarterly Data'!W70</f>
        <v>0.0259838265872848</v>
      </c>
      <c r="X45" s="9" t="n">
        <f aca="false">'Quarterly Data'!X39/'Quarterly Data'!X70</f>
        <v>0.0463372981859354</v>
      </c>
      <c r="Y45" s="9" t="n">
        <f aca="false">'Quarterly Data'!Y39/'Quarterly Data'!Y70</f>
        <v>0.0310450083113682</v>
      </c>
      <c r="Z45" s="9" t="n">
        <f aca="false">'Quarterly Data'!Z39/'Quarterly Data'!Z70</f>
        <v>0.0320196553018169</v>
      </c>
      <c r="AA45" s="9" t="n">
        <f aca="false">'Quarterly Data'!AA39/'Quarterly Data'!AA70</f>
        <v>0.0339573047566309</v>
      </c>
      <c r="AB45" s="9" t="n">
        <f aca="false">'Quarterly Data'!AB39/'Quarterly Data'!AB70</f>
        <v>0.0421648019638962</v>
      </c>
      <c r="AC45" s="9" t="n">
        <f aca="false">'Quarterly Data'!AC39/'Quarterly Data'!AC70</f>
        <v>0.0390440775920937</v>
      </c>
      <c r="AD45" s="9" t="n">
        <f aca="false">'Quarterly Data'!AD39/'Quarterly Data'!AD70</f>
        <v>0.0298404907288953</v>
      </c>
      <c r="AE45" s="9" t="n">
        <f aca="false">'Quarterly Data'!AE39/'Quarterly Data'!AE70</f>
        <v>0.0391311024459787</v>
      </c>
      <c r="AF45" s="9" t="n">
        <f aca="false">'Quarterly Data'!AF39/'Quarterly Data'!AF70</f>
        <v>0.0410447938135094</v>
      </c>
      <c r="AG45" s="9" t="n">
        <f aca="false">'Quarterly Data'!AG39/'Quarterly Data'!AG70</f>
        <v>0.053697616062574</v>
      </c>
      <c r="AH45" s="9" t="n">
        <f aca="false">'Quarterly Data'!AH39/'Quarterly Data'!AH70</f>
        <v>0.0337667341028303</v>
      </c>
      <c r="AI45" s="9" t="n">
        <f aca="false">'Quarterly Data'!AI39/'Quarterly Data'!AI70</f>
        <v>0.0404504740667328</v>
      </c>
      <c r="AJ45" s="9" t="n">
        <f aca="false">'Quarterly Data'!AJ39/'Quarterly Data'!AJ70</f>
        <v>0.040189984473138</v>
      </c>
      <c r="AK45" s="9" t="n">
        <f aca="false">'Quarterly Data'!AK39/'Quarterly Data'!AK70</f>
        <v>0.050663451736703</v>
      </c>
      <c r="AL45" s="9" t="n">
        <f aca="false">'Quarterly Data'!AL39/'Quarterly Data'!AL70</f>
        <v>0.0443934429876903</v>
      </c>
      <c r="AM45" s="9" t="n">
        <f aca="false">'Quarterly Data'!AM39/'Quarterly Data'!AM70</f>
        <v>0.0458291360224037</v>
      </c>
      <c r="AN45" s="9" t="n">
        <f aca="false">'Quarterly Data'!AN39/'Quarterly Data'!AN70</f>
        <v>0.0610171501664722</v>
      </c>
      <c r="AO45" s="9" t="n">
        <f aca="false">'Quarterly Data'!AO39/'Quarterly Data'!AO70</f>
        <v>0.0664571573369203</v>
      </c>
      <c r="AP45" s="9" t="n">
        <f aca="false">'Quarterly Data'!AP39/'Quarterly Data'!AP70</f>
        <v>0.0616404391827975</v>
      </c>
      <c r="AQ45" s="9" t="n">
        <f aca="false">'Quarterly Data'!AQ39/'Quarterly Data'!AQ70</f>
        <v>0.0803188957905749</v>
      </c>
    </row>
    <row r="46" customFormat="false" ht="15" hidden="false" customHeight="true" outlineLevel="0" collapsed="false">
      <c r="A46" s="3" t="s">
        <v>154</v>
      </c>
      <c r="B46" s="9" t="n">
        <f aca="false">'Quarterly Data'!B40/'Quarterly Data'!B70</f>
        <v>0.0470897651563674</v>
      </c>
      <c r="C46" s="9" t="n">
        <f aca="false">'Quarterly Data'!C40/'Quarterly Data'!C70</f>
        <v>0.0562277928956882</v>
      </c>
      <c r="D46" s="9" t="n">
        <f aca="false">'Quarterly Data'!D40/'Quarterly Data'!D70</f>
        <v>0.0693797407159327</v>
      </c>
      <c r="E46" s="9" t="n">
        <f aca="false">'Quarterly Data'!E40/'Quarterly Data'!E70</f>
        <v>0.0658419111603548</v>
      </c>
      <c r="F46" s="9" t="n">
        <f aca="false">'Quarterly Data'!F40/'Quarterly Data'!F70</f>
        <v>0.0542274150564826</v>
      </c>
      <c r="G46" s="9" t="n">
        <f aca="false">'Quarterly Data'!G40/'Quarterly Data'!G70</f>
        <v>0.0680242982802692</v>
      </c>
      <c r="H46" s="9" t="n">
        <f aca="false">'Quarterly Data'!H40/'Quarterly Data'!H70</f>
        <v>0.0235469776290424</v>
      </c>
      <c r="I46" s="9" t="n">
        <f aca="false">'Quarterly Data'!I40/'Quarterly Data'!I70</f>
        <v>0.0680900018508719</v>
      </c>
      <c r="J46" s="9" t="n">
        <f aca="false">'Quarterly Data'!J40/'Quarterly Data'!J70</f>
        <v>0.0390455210614487</v>
      </c>
      <c r="K46" s="9" t="n">
        <f aca="false">'Quarterly Data'!K40/'Quarterly Data'!K70</f>
        <v>0.0536148697596364</v>
      </c>
      <c r="L46" s="9" t="n">
        <f aca="false">'Quarterly Data'!L40/'Quarterly Data'!L70</f>
        <v>0.0517759946304223</v>
      </c>
      <c r="M46" s="9" t="n">
        <f aca="false">'Quarterly Data'!M40/'Quarterly Data'!M70</f>
        <v>0.0545181647981494</v>
      </c>
      <c r="N46" s="9" t="n">
        <f aca="false">'Quarterly Data'!N40/'Quarterly Data'!N70</f>
        <v>0.0344749640525318</v>
      </c>
      <c r="O46" s="9" t="n">
        <f aca="false">'Quarterly Data'!O40/'Quarterly Data'!O70</f>
        <v>0.0493102074323554</v>
      </c>
      <c r="P46" s="9" t="n">
        <f aca="false">'Quarterly Data'!P40/'Quarterly Data'!P70</f>
        <v>0.0480164022306569</v>
      </c>
      <c r="Q46" s="9" t="n">
        <f aca="false">'Quarterly Data'!Q40/'Quarterly Data'!Q70</f>
        <v>0.0522497463503583</v>
      </c>
      <c r="R46" s="9" t="n">
        <f aca="false">'Quarterly Data'!R40/'Quarterly Data'!R70</f>
        <v>0.0332320889076626</v>
      </c>
      <c r="S46" s="9" t="n">
        <f aca="false">'Quarterly Data'!S40/'Quarterly Data'!S70</f>
        <v>0.0283760229290109</v>
      </c>
      <c r="T46" s="9" t="n">
        <f aca="false">'Quarterly Data'!T40/'Quarterly Data'!T70</f>
        <v>0.0377891015001409</v>
      </c>
      <c r="U46" s="9" t="n">
        <f aca="false">'Quarterly Data'!U40/'Quarterly Data'!U70</f>
        <v>0.0527513478016904</v>
      </c>
      <c r="V46" s="9" t="n">
        <f aca="false">'Quarterly Data'!V40/'Quarterly Data'!V70</f>
        <v>0.0310613919861907</v>
      </c>
      <c r="W46" s="9" t="n">
        <f aca="false">'Quarterly Data'!W40/'Quarterly Data'!W70</f>
        <v>0.04096721064397</v>
      </c>
      <c r="X46" s="9" t="n">
        <f aca="false">'Quarterly Data'!X40/'Quarterly Data'!X70</f>
        <v>0.0414336106278752</v>
      </c>
      <c r="Y46" s="9" t="n">
        <f aca="false">'Quarterly Data'!Y40/'Quarterly Data'!Y70</f>
        <v>0.0467354147843493</v>
      </c>
      <c r="Z46" s="9" t="n">
        <f aca="false">'Quarterly Data'!Z40/'Quarterly Data'!Z70</f>
        <v>0.0350657384073742</v>
      </c>
      <c r="AA46" s="9" t="n">
        <f aca="false">'Quarterly Data'!AA40/'Quarterly Data'!AA70</f>
        <v>0.0507586941694834</v>
      </c>
      <c r="AB46" s="9" t="n">
        <f aca="false">'Quarterly Data'!AB40/'Quarterly Data'!AB70</f>
        <v>0.055196865408956</v>
      </c>
      <c r="AC46" s="9" t="n">
        <f aca="false">'Quarterly Data'!AC40/'Quarterly Data'!AC70</f>
        <v>0.0838234807400645</v>
      </c>
      <c r="AD46" s="9" t="n">
        <f aca="false">'Quarterly Data'!AD40/'Quarterly Data'!AD70</f>
        <v>0.0457098813268013</v>
      </c>
      <c r="AE46" s="9" t="n">
        <f aca="false">'Quarterly Data'!AE40/'Quarterly Data'!AE70</f>
        <v>0.0758613314301385</v>
      </c>
      <c r="AF46" s="9" t="n">
        <f aca="false">'Quarterly Data'!AF40/'Quarterly Data'!AF70</f>
        <v>0.0795905237131775</v>
      </c>
      <c r="AG46" s="9" t="n">
        <f aca="false">'Quarterly Data'!AG40/'Quarterly Data'!AG70</f>
        <v>0.0839414780110732</v>
      </c>
      <c r="AH46" s="9" t="n">
        <f aca="false">'Quarterly Data'!AH40/'Quarterly Data'!AH70</f>
        <v>0.0618870984129753</v>
      </c>
      <c r="AI46" s="9" t="n">
        <f aca="false">'Quarterly Data'!AI40/'Quarterly Data'!AI70</f>
        <v>0.0473130972226529</v>
      </c>
      <c r="AJ46" s="9" t="n">
        <f aca="false">'Quarterly Data'!AJ40/'Quarterly Data'!AJ70</f>
        <v>0.0509588726154391</v>
      </c>
      <c r="AK46" s="9" t="n">
        <f aca="false">'Quarterly Data'!AK40/'Quarterly Data'!AK70</f>
        <v>0.0569733189240185</v>
      </c>
      <c r="AL46" s="9" t="n">
        <f aca="false">'Quarterly Data'!AL40/'Quarterly Data'!AL70</f>
        <v>0.0452524442006217</v>
      </c>
      <c r="AM46" s="9" t="n">
        <f aca="false">'Quarterly Data'!AM40/'Quarterly Data'!AM70</f>
        <v>0.0613827534845939</v>
      </c>
      <c r="AN46" s="9" t="n">
        <f aca="false">'Quarterly Data'!AN40/'Quarterly Data'!AN70</f>
        <v>0.0698757428458872</v>
      </c>
      <c r="AO46" s="9" t="n">
        <f aca="false">'Quarterly Data'!AO40/'Quarterly Data'!AO70</f>
        <v>0.0772044937854843</v>
      </c>
      <c r="AP46" s="9" t="n">
        <f aca="false">'Quarterly Data'!AP40/'Quarterly Data'!AP70</f>
        <v>0.0476392211943423</v>
      </c>
      <c r="AQ46" s="9" t="n">
        <f aca="false">'Quarterly Data'!AQ40/'Quarterly Data'!AQ70</f>
        <v>0.0784217037244112</v>
      </c>
    </row>
    <row r="47" customFormat="false" ht="15" hidden="false" customHeight="true" outlineLevel="0" collapsed="false">
      <c r="A47" s="10" t="s">
        <v>155</v>
      </c>
    </row>
    <row r="48" customFormat="false" ht="15" hidden="false" customHeight="true" outlineLevel="0" collapsed="false">
      <c r="A48" s="3" t="s">
        <v>156</v>
      </c>
      <c r="B48" s="9" t="n">
        <f aca="false">'Quarterly Data'!B44/'Quarterly Data'!B70</f>
        <v>0.0632271284855715</v>
      </c>
      <c r="C48" s="9" t="n">
        <f aca="false">'Quarterly Data'!C44/'Quarterly Data'!C70</f>
        <v>0.0743630172098297</v>
      </c>
      <c r="D48" s="9" t="n">
        <f aca="false">'Quarterly Data'!D44/'Quarterly Data'!D70</f>
        <v>0.0947547705332767</v>
      </c>
      <c r="E48" s="9" t="n">
        <f aca="false">'Quarterly Data'!E44/'Quarterly Data'!E70</f>
        <v>0.0989536487449023</v>
      </c>
      <c r="F48" s="9" t="n">
        <f aca="false">'Quarterly Data'!F44/'Quarterly Data'!F70</f>
        <v>0.0652876163868058</v>
      </c>
      <c r="G48" s="9" t="n">
        <f aca="false">'Quarterly Data'!G44/'Quarterly Data'!G70</f>
        <v>0.0876152961849868</v>
      </c>
      <c r="H48" s="9" t="n">
        <f aca="false">'Quarterly Data'!H44/'Quarterly Data'!H70</f>
        <v>0.0498316607266393</v>
      </c>
      <c r="I48" s="9" t="n">
        <f aca="false">'Quarterly Data'!I44/'Quarterly Data'!I70</f>
        <v>0.0995219497722343</v>
      </c>
      <c r="J48" s="9" t="n">
        <f aca="false">'Quarterly Data'!J44/'Quarterly Data'!J70</f>
        <v>0.0584588914702176</v>
      </c>
      <c r="K48" s="9" t="n">
        <f aca="false">'Quarterly Data'!K44/'Quarterly Data'!K70</f>
        <v>0.0763157719034373</v>
      </c>
      <c r="L48" s="9" t="n">
        <f aca="false">'Quarterly Data'!L44/'Quarterly Data'!L70</f>
        <v>0.0757332218950015</v>
      </c>
      <c r="M48" s="9" t="n">
        <f aca="false">'Quarterly Data'!M44/'Quarterly Data'!M70</f>
        <v>0.0817765706421026</v>
      </c>
      <c r="N48" s="9" t="n">
        <f aca="false">'Quarterly Data'!N44/'Quarterly Data'!N70</f>
        <v>0.055380338983614</v>
      </c>
      <c r="O48" s="9" t="n">
        <f aca="false">'Quarterly Data'!O44/'Quarterly Data'!O70</f>
        <v>0.0733372196833186</v>
      </c>
      <c r="P48" s="9" t="n">
        <f aca="false">'Quarterly Data'!P44/'Quarterly Data'!P70</f>
        <v>0.084520385628139</v>
      </c>
      <c r="Q48" s="9" t="n">
        <f aca="false">'Quarterly Data'!Q44/'Quarterly Data'!Q70</f>
        <v>0.0894490214897797</v>
      </c>
      <c r="R48" s="9" t="n">
        <f aca="false">'Quarterly Data'!R44/'Quarterly Data'!R70</f>
        <v>0.0609747349695736</v>
      </c>
      <c r="S48" s="9" t="n">
        <f aca="false">'Quarterly Data'!S44/'Quarterly Data'!S70</f>
        <v>0.0464518097428545</v>
      </c>
      <c r="T48" s="9" t="n">
        <f aca="false">'Quarterly Data'!T44/'Quarterly Data'!T70</f>
        <v>0.0642996343704078</v>
      </c>
      <c r="U48" s="9" t="n">
        <f aca="false">'Quarterly Data'!U44/'Quarterly Data'!U70</f>
        <v>0.0834697412008762</v>
      </c>
      <c r="V48" s="9" t="n">
        <f aca="false">'Quarterly Data'!V44/'Quarterly Data'!V70</f>
        <v>0.0596994701471712</v>
      </c>
      <c r="W48" s="9" t="n">
        <f aca="false">'Quarterly Data'!W44/'Quarterly Data'!W70</f>
        <v>0.0669510372312548</v>
      </c>
      <c r="X48" s="9" t="n">
        <f aca="false">'Quarterly Data'!X44/'Quarterly Data'!X70</f>
        <v>0.0877709088138107</v>
      </c>
      <c r="Y48" s="9" t="n">
        <f aca="false">'Quarterly Data'!Y44/'Quarterly Data'!Y70</f>
        <v>0.0777804230957175</v>
      </c>
      <c r="Z48" s="9" t="n">
        <f aca="false">'Quarterly Data'!Z44/'Quarterly Data'!Z70</f>
        <v>0.0670853937091911</v>
      </c>
      <c r="AA48" s="9" t="n">
        <f aca="false">'Quarterly Data'!AA44/'Quarterly Data'!AA70</f>
        <v>0.0847159989261143</v>
      </c>
      <c r="AB48" s="9" t="n">
        <f aca="false">'Quarterly Data'!AB44/'Quarterly Data'!AB70</f>
        <v>0.0973616673728522</v>
      </c>
      <c r="AC48" s="9" t="n">
        <f aca="false">'Quarterly Data'!AC44/'Quarterly Data'!AC70</f>
        <v>0.122867558332158</v>
      </c>
      <c r="AD48" s="9" t="n">
        <f aca="false">'Quarterly Data'!AD44/'Quarterly Data'!AD70</f>
        <v>0.0755503720556966</v>
      </c>
      <c r="AE48" s="9" t="n">
        <f aca="false">'Quarterly Data'!AE44/'Quarterly Data'!AE70</f>
        <v>0.114992433876117</v>
      </c>
      <c r="AF48" s="9" t="n">
        <f aca="false">'Quarterly Data'!AF44/'Quarterly Data'!AF70</f>
        <v>0.120635317526687</v>
      </c>
      <c r="AG48" s="9" t="n">
        <f aca="false">'Quarterly Data'!AG44/'Quarterly Data'!AG70</f>
        <v>0.137639094073647</v>
      </c>
      <c r="AH48" s="9" t="n">
        <f aca="false">'Quarterly Data'!AH44/'Quarterly Data'!AH70</f>
        <v>0.0956538325158056</v>
      </c>
      <c r="AI48" s="9" t="n">
        <f aca="false">'Quarterly Data'!AI44/'Quarterly Data'!AI70</f>
        <v>0.0877635712893857</v>
      </c>
      <c r="AJ48" s="9" t="n">
        <f aca="false">'Quarterly Data'!AJ44/'Quarterly Data'!AJ70</f>
        <v>0.0911488570885771</v>
      </c>
      <c r="AK48" s="9" t="n">
        <f aca="false">'Quarterly Data'!AK44/'Quarterly Data'!AK70</f>
        <v>0.107636770660721</v>
      </c>
      <c r="AL48" s="9" t="n">
        <f aca="false">'Quarterly Data'!AL44/'Quarterly Data'!AL70</f>
        <v>0.089645887188312</v>
      </c>
      <c r="AM48" s="9" t="n">
        <f aca="false">'Quarterly Data'!AM44/'Quarterly Data'!AM70</f>
        <v>0.107211889506998</v>
      </c>
      <c r="AN48" s="9" t="n">
        <f aca="false">'Quarterly Data'!AN44/'Quarterly Data'!AN70</f>
        <v>0.130892893012359</v>
      </c>
      <c r="AO48" s="9" t="n">
        <f aca="false">'Quarterly Data'!AO44/'Quarterly Data'!AO70</f>
        <v>0.143661651122405</v>
      </c>
      <c r="AP48" s="9" t="n">
        <f aca="false">'Quarterly Data'!AP44/'Quarterly Data'!AP70</f>
        <v>0.10927966037714</v>
      </c>
      <c r="AQ48" s="9" t="n">
        <f aca="false">'Quarterly Data'!AQ44/'Quarterly Data'!AQ70</f>
        <v>0.158740599514986</v>
      </c>
    </row>
    <row r="49" customFormat="false" ht="15" hidden="false" customHeight="true" outlineLevel="0" collapsed="false">
      <c r="A49" s="3" t="s">
        <v>157</v>
      </c>
      <c r="B49" s="9" t="n">
        <f aca="false">'Quarterly Data'!B45/'Quarterly Data'!B70</f>
        <v>0.715326340826601</v>
      </c>
      <c r="C49" s="9" t="n">
        <f aca="false">'Quarterly Data'!C45/'Quarterly Data'!C70</f>
        <v>0.714408304689526</v>
      </c>
      <c r="D49" s="9" t="n">
        <f aca="false">'Quarterly Data'!D45/'Quarterly Data'!D70</f>
        <v>0.711057523490007</v>
      </c>
      <c r="E49" s="9" t="n">
        <f aca="false">'Quarterly Data'!E45/'Quarterly Data'!E70</f>
        <v>0.721912192144883</v>
      </c>
      <c r="F49" s="9" t="n">
        <f aca="false">'Quarterly Data'!F45/'Quarterly Data'!F70</f>
        <v>0.722785191889954</v>
      </c>
      <c r="G49" s="9" t="n">
        <f aca="false">'Quarterly Data'!G45/'Quarterly Data'!G70</f>
        <v>0.704568471867717</v>
      </c>
      <c r="H49" s="9" t="n">
        <f aca="false">'Quarterly Data'!H45/'Quarterly Data'!H70</f>
        <v>0.774423690868271</v>
      </c>
      <c r="I49" s="9" t="n">
        <f aca="false">'Quarterly Data'!I45/'Quarterly Data'!I70</f>
        <v>0.744600414077915</v>
      </c>
      <c r="J49" s="9" t="n">
        <f aca="false">'Quarterly Data'!J45/'Quarterly Data'!J70</f>
        <v>0.745628730659995</v>
      </c>
      <c r="K49" s="9" t="n">
        <f aca="false">'Quarterly Data'!K45/'Quarterly Data'!K70</f>
        <v>0.760682437444481</v>
      </c>
      <c r="L49" s="9" t="n">
        <f aca="false">'Quarterly Data'!L45/'Quarterly Data'!L70</f>
        <v>0.782778916705176</v>
      </c>
      <c r="M49" s="9" t="n">
        <f aca="false">'Quarterly Data'!M45/'Quarterly Data'!M70</f>
        <v>0.789104125255148</v>
      </c>
      <c r="N49" s="9" t="n">
        <f aca="false">'Quarterly Data'!N45/'Quarterly Data'!N70</f>
        <v>0.79752720388592</v>
      </c>
      <c r="O49" s="9" t="n">
        <f aca="false">'Quarterly Data'!O45/'Quarterly Data'!O70</f>
        <v>0.795721502644788</v>
      </c>
      <c r="P49" s="9" t="n">
        <f aca="false">'Quarterly Data'!P45/'Quarterly Data'!P70</f>
        <v>0.812040270684401</v>
      </c>
      <c r="Q49" s="9" t="n">
        <f aca="false">'Quarterly Data'!Q45/'Quarterly Data'!Q70</f>
        <v>0.821585494817181</v>
      </c>
      <c r="R49" s="9" t="n">
        <f aca="false">'Quarterly Data'!R45/'Quarterly Data'!R70</f>
        <v>0.831768364632416</v>
      </c>
      <c r="S49" s="9" t="n">
        <f aca="false">'Quarterly Data'!S45/'Quarterly Data'!S70</f>
        <v>0.813007417724554</v>
      </c>
      <c r="T49" s="9" t="n">
        <f aca="false">'Quarterly Data'!T45/'Quarterly Data'!T70</f>
        <v>0.720659795372145</v>
      </c>
      <c r="U49" s="9" t="n">
        <f aca="false">'Quarterly Data'!U45/'Quarterly Data'!U70</f>
        <v>0.686606668451192</v>
      </c>
      <c r="V49" s="9" t="n">
        <f aca="false">'Quarterly Data'!V45/'Quarterly Data'!V70</f>
        <v>0.648507694919816</v>
      </c>
      <c r="W49" s="9" t="n">
        <f aca="false">'Quarterly Data'!W45/'Quarterly Data'!W70</f>
        <v>0.666171962275161</v>
      </c>
      <c r="X49" s="9" t="n">
        <f aca="false">'Quarterly Data'!X45/'Quarterly Data'!X70</f>
        <v>0.678033179332306</v>
      </c>
      <c r="Y49" s="9" t="n">
        <f aca="false">'Quarterly Data'!Y45/'Quarterly Data'!Y70</f>
        <v>0.752306506958362</v>
      </c>
      <c r="Z49" s="9" t="n">
        <f aca="false">'Quarterly Data'!Z45/'Quarterly Data'!Z70</f>
        <v>0.736384410121418</v>
      </c>
      <c r="AA49" s="9" t="n">
        <f aca="false">'Quarterly Data'!AA45/'Quarterly Data'!AA70</f>
        <v>0.815087820543127</v>
      </c>
      <c r="AB49" s="9" t="n">
        <f aca="false">'Quarterly Data'!AB45/'Quarterly Data'!AB70</f>
        <v>0.832075153806607</v>
      </c>
      <c r="AC49" s="9" t="n">
        <f aca="false">'Quarterly Data'!AC45/'Quarterly Data'!AC70</f>
        <v>0.841470424144792</v>
      </c>
      <c r="AD49" s="9" t="n">
        <f aca="false">'Quarterly Data'!AD45/'Quarterly Data'!AD70</f>
        <v>0.852655420255024</v>
      </c>
      <c r="AE49" s="9" t="n">
        <f aca="false">'Quarterly Data'!AE45/'Quarterly Data'!AE70</f>
        <v>0.861639261896913</v>
      </c>
      <c r="AF49" s="9" t="n">
        <f aca="false">'Quarterly Data'!AF45/'Quarterly Data'!AF70</f>
        <v>0.869368260991047</v>
      </c>
      <c r="AG49" s="9" t="n">
        <f aca="false">'Quarterly Data'!AG45/'Quarterly Data'!AG70</f>
        <v>0.885743653062556</v>
      </c>
      <c r="AH49" s="9" t="n">
        <f aca="false">'Quarterly Data'!AH45/'Quarterly Data'!AH70</f>
        <v>0.886268892402444</v>
      </c>
      <c r="AI49" s="9" t="n">
        <f aca="false">'Quarterly Data'!AI45/'Quarterly Data'!AI70</f>
        <v>0.92279519087484</v>
      </c>
      <c r="AJ49" s="9" t="n">
        <f aca="false">'Quarterly Data'!AJ45/'Quarterly Data'!AJ70</f>
        <v>0.916427831590749</v>
      </c>
      <c r="AK49" s="9" t="n">
        <f aca="false">'Quarterly Data'!AK45/'Quarterly Data'!AK70</f>
        <v>0.92078322194074</v>
      </c>
      <c r="AL49" s="9" t="n">
        <f aca="false">'Quarterly Data'!AL45/'Quarterly Data'!AL70</f>
        <v>0.920128259850347</v>
      </c>
      <c r="AM49" s="9" t="n">
        <f aca="false">'Quarterly Data'!AM45/'Quarterly Data'!AM70</f>
        <v>0.923649702282164</v>
      </c>
      <c r="AN49" s="9" t="n">
        <f aca="false">'Quarterly Data'!AN45/'Quarterly Data'!AN70</f>
        <v>0.90567089637778</v>
      </c>
      <c r="AO49" s="9" t="n">
        <f aca="false">'Quarterly Data'!AO45/'Quarterly Data'!AO70</f>
        <v>0.917518708950707</v>
      </c>
      <c r="AP49" s="9" t="n">
        <f aca="false">'Quarterly Data'!AP45/'Quarterly Data'!AP70</f>
        <v>0.934791847877583</v>
      </c>
      <c r="AQ49" s="9" t="n">
        <f aca="false">'Quarterly Data'!AQ45/'Quarterly Data'!AQ70</f>
        <v>0.904065864151188</v>
      </c>
    </row>
    <row r="50" customFormat="false" ht="15" hidden="false" customHeight="true" outlineLevel="0" collapsed="false">
      <c r="A50" s="3" t="s">
        <v>186</v>
      </c>
      <c r="B50" s="13" t="n">
        <f aca="false">B49*4/B8</f>
        <v>0.0399896343738277</v>
      </c>
      <c r="C50" s="13" t="n">
        <f aca="false">C49*4/C8</f>
        <v>0.042827651766072</v>
      </c>
      <c r="D50" s="13" t="n">
        <f aca="false">D49*4/D8</f>
        <v>0.044440870670816</v>
      </c>
      <c r="E50" s="13" t="n">
        <f aca="false">E49*4/E8</f>
        <v>0.0451962578036456</v>
      </c>
      <c r="F50" s="13" t="n">
        <f aca="false">F49*4/F8</f>
        <v>0.0451833782913863</v>
      </c>
      <c r="G50" s="13" t="n">
        <f aca="false">G49*4/G8</f>
        <v>0.0418601463347949</v>
      </c>
      <c r="H50" s="13" t="n">
        <f aca="false">H49*4/H8</f>
        <v>0.0477305274043518</v>
      </c>
      <c r="I50" s="13" t="n">
        <f aca="false">I49*4/I8</f>
        <v>0.0466658197225724</v>
      </c>
      <c r="J50" s="13" t="n">
        <f aca="false">J49*4/J8</f>
        <v>0.0495066821102307</v>
      </c>
      <c r="K50" s="13" t="n">
        <f aca="false">K49*4/K8</f>
        <v>0.048597122256902</v>
      </c>
      <c r="L50" s="13" t="n">
        <f aca="false">L49*4/L8</f>
        <v>0.0477624820462344</v>
      </c>
      <c r="M50" s="13" t="n">
        <f aca="false">M49*4/M8</f>
        <v>0.0492000802584043</v>
      </c>
      <c r="N50" s="13" t="n">
        <f aca="false">N49*4/N8</f>
        <v>0.0433537686546267</v>
      </c>
      <c r="O50" s="13" t="n">
        <f aca="false">O49*4/O8</f>
        <v>0.0428256012721935</v>
      </c>
      <c r="P50" s="13" t="n">
        <f aca="false">P49*4/P8</f>
        <v>0.0397822562624923</v>
      </c>
      <c r="Q50" s="13" t="n">
        <f aca="false">Q49*4/Q8</f>
        <v>0.0421475051589311</v>
      </c>
      <c r="R50" s="13" t="n">
        <f aca="false">R49*4/R8</f>
        <v>0.0582059099857528</v>
      </c>
      <c r="S50" s="13" t="n">
        <f aca="false">S49*4/S8</f>
        <v>0.0569752624599346</v>
      </c>
      <c r="T50" s="13" t="n">
        <f aca="false">T49*4/T8</f>
        <v>0.0550060938315144</v>
      </c>
      <c r="U50" s="13" t="n">
        <f aca="false">U49*4/U8</f>
        <v>0.0470634785041216</v>
      </c>
      <c r="V50" s="13" t="n">
        <f aca="false">V49*4/V8</f>
        <v>0.0376846945277934</v>
      </c>
      <c r="W50" s="13" t="n">
        <f aca="false">W49*4/W8</f>
        <v>0.0351284620990199</v>
      </c>
      <c r="X50" s="13" t="n">
        <f aca="false">X49*4/X8</f>
        <v>0.0338442998129377</v>
      </c>
      <c r="Y50" s="13" t="n">
        <f aca="false">Y49*4/Y8</f>
        <v>0.0332627618203918</v>
      </c>
      <c r="Z50" s="13" t="n">
        <f aca="false">Z49*4/Z8</f>
        <v>0.0329397910006125</v>
      </c>
      <c r="AA50" s="13" t="n">
        <f aca="false">AA49*4/AA8</f>
        <v>0.045997080645257</v>
      </c>
      <c r="AB50" s="13" t="n">
        <f aca="false">AB49*4/AB8</f>
        <v>0.0499878125126624</v>
      </c>
      <c r="AC50" s="13" t="n">
        <f aca="false">AC49*4/AC8</f>
        <v>0.0576199800020976</v>
      </c>
      <c r="AD50" s="13" t="n">
        <f aca="false">AD49*4/AD8</f>
        <v>0.0567624401089725</v>
      </c>
      <c r="AE50" s="13" t="n">
        <f aca="false">AE49*4/AE8</f>
        <v>0.051538191651283</v>
      </c>
      <c r="AF50" s="13" t="n">
        <f aca="false">AF49*4/AF8</f>
        <v>0.0578529129370784</v>
      </c>
      <c r="AG50" s="13" t="n">
        <f aca="false">AG49*4/AG8</f>
        <v>0.0552574677491774</v>
      </c>
      <c r="AH50" s="13" t="n">
        <f aca="false">AH49*4/AH8</f>
        <v>0.0547186120688669</v>
      </c>
      <c r="AI50" s="13" t="n">
        <f aca="false">AI49*4/AI8</f>
        <v>0.0514617778563784</v>
      </c>
      <c r="AJ50" s="13" t="n">
        <f aca="false">AJ49*4/AJ8</f>
        <v>0.0472513675296555</v>
      </c>
      <c r="AK50" s="13" t="n">
        <f aca="false">AK49*4/AK8</f>
        <v>0.0489213961228336</v>
      </c>
      <c r="AL50" s="13" t="n">
        <f aca="false">AL49*4/AL8</f>
        <v>0.049581690231191</v>
      </c>
      <c r="AM50" s="13" t="n">
        <f aca="false">AM49*4/AM8</f>
        <v>0.0526250962726257</v>
      </c>
      <c r="AN50" s="13" t="n">
        <f aca="false">AN49*4/AN8</f>
        <v>0.0540946911965718</v>
      </c>
      <c r="AO50" s="13" t="n">
        <f aca="false">AO49*4/AO8</f>
        <v>0.057357087386534</v>
      </c>
      <c r="AP50" s="13" t="n">
        <f aca="false">AP49*4/AP8</f>
        <v>0.0635755638569461</v>
      </c>
      <c r="AQ50" s="13" t="n">
        <f aca="false">AQ49*4/AQ8</f>
        <v>0.0533840155560264</v>
      </c>
    </row>
    <row r="51" customFormat="false" ht="15" hidden="false" customHeight="true" outlineLevel="0" collapsed="false">
      <c r="A51" s="14" t="s">
        <v>145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customFormat="false" ht="15" hidden="false" customHeight="true" outlineLevel="0" collapsed="false"/>
    <row r="53" customFormat="false" ht="15" hidden="false" customHeight="true" outlineLevel="0" collapsed="false">
      <c r="A53" s="12" t="s">
        <v>159</v>
      </c>
    </row>
    <row r="54" customFormat="false" ht="15" hidden="false" customHeight="true" outlineLevel="0" collapsed="false">
      <c r="A54" s="3" t="s">
        <v>160</v>
      </c>
      <c r="B54" s="9" t="n">
        <f aca="false">'Quarterly Data'!B45/'Quarterly Data'!B70</f>
        <v>0.715326340826601</v>
      </c>
      <c r="C54" s="9" t="n">
        <f aca="false">'Quarterly Data'!C45/'Quarterly Data'!C70</f>
        <v>0.714408304689526</v>
      </c>
      <c r="D54" s="9" t="n">
        <f aca="false">'Quarterly Data'!D45/'Quarterly Data'!D70</f>
        <v>0.711057523490007</v>
      </c>
      <c r="E54" s="9" t="n">
        <f aca="false">'Quarterly Data'!E45/'Quarterly Data'!E70</f>
        <v>0.721912192144883</v>
      </c>
      <c r="F54" s="9" t="n">
        <f aca="false">'Quarterly Data'!F45/'Quarterly Data'!F70</f>
        <v>0.722785191889954</v>
      </c>
      <c r="G54" s="9" t="n">
        <f aca="false">'Quarterly Data'!G45/'Quarterly Data'!G70</f>
        <v>0.704568471867717</v>
      </c>
      <c r="H54" s="9" t="n">
        <f aca="false">'Quarterly Data'!H45/'Quarterly Data'!H70</f>
        <v>0.774423690868271</v>
      </c>
      <c r="I54" s="9" t="n">
        <f aca="false">'Quarterly Data'!I45/'Quarterly Data'!I70</f>
        <v>0.744600414077915</v>
      </c>
      <c r="J54" s="9" t="n">
        <f aca="false">'Quarterly Data'!J45/'Quarterly Data'!J70</f>
        <v>0.745628730659995</v>
      </c>
      <c r="K54" s="9" t="n">
        <f aca="false">'Quarterly Data'!K45/'Quarterly Data'!K70</f>
        <v>0.760682437444481</v>
      </c>
      <c r="L54" s="9" t="n">
        <f aca="false">'Quarterly Data'!L45/'Quarterly Data'!L70</f>
        <v>0.782778916705176</v>
      </c>
      <c r="M54" s="9" t="n">
        <f aca="false">'Quarterly Data'!M45/'Quarterly Data'!M70</f>
        <v>0.789104125255148</v>
      </c>
      <c r="N54" s="9" t="n">
        <f aca="false">'Quarterly Data'!N45/'Quarterly Data'!N70</f>
        <v>0.79752720388592</v>
      </c>
      <c r="O54" s="9" t="n">
        <f aca="false">'Quarterly Data'!O45/'Quarterly Data'!O70</f>
        <v>0.795721502644788</v>
      </c>
      <c r="P54" s="9" t="n">
        <f aca="false">'Quarterly Data'!P45/'Quarterly Data'!P70</f>
        <v>0.812040270684401</v>
      </c>
      <c r="Q54" s="9" t="n">
        <f aca="false">'Quarterly Data'!Q45/'Quarterly Data'!Q70</f>
        <v>0.821585494817181</v>
      </c>
      <c r="R54" s="9" t="n">
        <f aca="false">'Quarterly Data'!R45/'Quarterly Data'!R70</f>
        <v>0.831768364632416</v>
      </c>
      <c r="S54" s="9" t="n">
        <f aca="false">'Quarterly Data'!S45/'Quarterly Data'!S70</f>
        <v>0.813007417724554</v>
      </c>
      <c r="T54" s="9" t="n">
        <f aca="false">'Quarterly Data'!T45/'Quarterly Data'!T70</f>
        <v>0.720659795372145</v>
      </c>
      <c r="U54" s="9" t="n">
        <f aca="false">'Quarterly Data'!U45/'Quarterly Data'!U70</f>
        <v>0.686606668451192</v>
      </c>
      <c r="V54" s="9" t="n">
        <f aca="false">'Quarterly Data'!V45/'Quarterly Data'!V70</f>
        <v>0.648507694919816</v>
      </c>
      <c r="W54" s="9" t="n">
        <f aca="false">'Quarterly Data'!W45/'Quarterly Data'!W70</f>
        <v>0.666171962275161</v>
      </c>
      <c r="X54" s="9" t="n">
        <f aca="false">'Quarterly Data'!X45/'Quarterly Data'!X70</f>
        <v>0.678033179332306</v>
      </c>
      <c r="Y54" s="9" t="n">
        <f aca="false">'Quarterly Data'!Y45/'Quarterly Data'!Y70</f>
        <v>0.752306506958362</v>
      </c>
      <c r="Z54" s="9" t="n">
        <f aca="false">'Quarterly Data'!Z45/'Quarterly Data'!Z70</f>
        <v>0.736384410121418</v>
      </c>
      <c r="AA54" s="9" t="n">
        <f aca="false">'Quarterly Data'!AA45/'Quarterly Data'!AA70</f>
        <v>0.815087820543127</v>
      </c>
      <c r="AB54" s="9" t="n">
        <f aca="false">'Quarterly Data'!AB45/'Quarterly Data'!AB70</f>
        <v>0.832075153806607</v>
      </c>
      <c r="AC54" s="9" t="n">
        <f aca="false">'Quarterly Data'!AC45/'Quarterly Data'!AC70</f>
        <v>0.841470424144792</v>
      </c>
      <c r="AD54" s="9" t="n">
        <f aca="false">'Quarterly Data'!AD45/'Quarterly Data'!AD70</f>
        <v>0.852655420255024</v>
      </c>
      <c r="AE54" s="9" t="n">
        <f aca="false">'Quarterly Data'!AE45/'Quarterly Data'!AE70</f>
        <v>0.861639261896913</v>
      </c>
      <c r="AF54" s="9" t="n">
        <f aca="false">'Quarterly Data'!AF45/'Quarterly Data'!AF70</f>
        <v>0.869368260991047</v>
      </c>
      <c r="AG54" s="9" t="n">
        <f aca="false">'Quarterly Data'!AG45/'Quarterly Data'!AG70</f>
        <v>0.885743653062556</v>
      </c>
      <c r="AH54" s="9" t="n">
        <f aca="false">'Quarterly Data'!AH45/'Quarterly Data'!AH70</f>
        <v>0.886268892402444</v>
      </c>
      <c r="AI54" s="9" t="n">
        <f aca="false">'Quarterly Data'!AI45/'Quarterly Data'!AI70</f>
        <v>0.92279519087484</v>
      </c>
      <c r="AJ54" s="9" t="n">
        <f aca="false">'Quarterly Data'!AJ45/'Quarterly Data'!AJ70</f>
        <v>0.916427831590749</v>
      </c>
      <c r="AK54" s="9" t="n">
        <f aca="false">'Quarterly Data'!AK45/'Quarterly Data'!AK70</f>
        <v>0.92078322194074</v>
      </c>
      <c r="AL54" s="9" t="n">
        <f aca="false">'Quarterly Data'!AL45/'Quarterly Data'!AL70</f>
        <v>0.920128259850347</v>
      </c>
      <c r="AM54" s="9" t="n">
        <f aca="false">'Quarterly Data'!AM45/'Quarterly Data'!AM70</f>
        <v>0.923649702282164</v>
      </c>
      <c r="AN54" s="9" t="n">
        <f aca="false">'Quarterly Data'!AN45/'Quarterly Data'!AN70</f>
        <v>0.90567089637778</v>
      </c>
      <c r="AO54" s="9" t="n">
        <f aca="false">'Quarterly Data'!AO45/'Quarterly Data'!AO70</f>
        <v>0.917518708950707</v>
      </c>
      <c r="AP54" s="9" t="n">
        <f aca="false">'Quarterly Data'!AP45/'Quarterly Data'!AP70</f>
        <v>0.934791847877583</v>
      </c>
      <c r="AQ54" s="9" t="n">
        <f aca="false">'Quarterly Data'!AQ45/'Quarterly Data'!AQ70</f>
        <v>0.904065864151188</v>
      </c>
    </row>
    <row r="55" customFormat="false" ht="15" hidden="false" customHeight="true" outlineLevel="0" collapsed="false">
      <c r="A55" s="3" t="s">
        <v>161</v>
      </c>
      <c r="B55" s="9" t="n">
        <f aca="false">'Quarterly Data'!B44/'Quarterly Data'!B70</f>
        <v>0.0632271284855715</v>
      </c>
      <c r="C55" s="9" t="n">
        <f aca="false">'Quarterly Data'!C44/'Quarterly Data'!C70</f>
        <v>0.0743630172098297</v>
      </c>
      <c r="D55" s="9" t="n">
        <f aca="false">'Quarterly Data'!D44/'Quarterly Data'!D70</f>
        <v>0.0947547705332767</v>
      </c>
      <c r="E55" s="9" t="n">
        <f aca="false">'Quarterly Data'!E44/'Quarterly Data'!E70</f>
        <v>0.0989536487449023</v>
      </c>
      <c r="F55" s="9" t="n">
        <f aca="false">'Quarterly Data'!F44/'Quarterly Data'!F70</f>
        <v>0.0652876163868058</v>
      </c>
      <c r="G55" s="9" t="n">
        <f aca="false">'Quarterly Data'!G44/'Quarterly Data'!G70</f>
        <v>0.0876152961849868</v>
      </c>
      <c r="H55" s="9" t="n">
        <f aca="false">'Quarterly Data'!H44/'Quarterly Data'!H70</f>
        <v>0.0498316607266393</v>
      </c>
      <c r="I55" s="9" t="n">
        <f aca="false">'Quarterly Data'!I44/'Quarterly Data'!I70</f>
        <v>0.0995219497722343</v>
      </c>
      <c r="J55" s="9" t="n">
        <f aca="false">'Quarterly Data'!J44/'Quarterly Data'!J70</f>
        <v>0.0584588914702176</v>
      </c>
      <c r="K55" s="9" t="n">
        <f aca="false">'Quarterly Data'!K44/'Quarterly Data'!K70</f>
        <v>0.0763157719034373</v>
      </c>
      <c r="L55" s="9" t="n">
        <f aca="false">'Quarterly Data'!L44/'Quarterly Data'!L70</f>
        <v>0.0757332218950015</v>
      </c>
      <c r="M55" s="9" t="n">
        <f aca="false">'Quarterly Data'!M44/'Quarterly Data'!M70</f>
        <v>0.0817765706421026</v>
      </c>
      <c r="N55" s="9" t="n">
        <f aca="false">'Quarterly Data'!N44/'Quarterly Data'!N70</f>
        <v>0.055380338983614</v>
      </c>
      <c r="O55" s="9" t="n">
        <f aca="false">'Quarterly Data'!O44/'Quarterly Data'!O70</f>
        <v>0.0733372196833186</v>
      </c>
      <c r="P55" s="9" t="n">
        <f aca="false">'Quarterly Data'!P44/'Quarterly Data'!P70</f>
        <v>0.084520385628139</v>
      </c>
      <c r="Q55" s="9" t="n">
        <f aca="false">'Quarterly Data'!Q44/'Quarterly Data'!Q70</f>
        <v>0.0894490214897797</v>
      </c>
      <c r="R55" s="9" t="n">
        <f aca="false">'Quarterly Data'!R44/'Quarterly Data'!R70</f>
        <v>0.0609747349695736</v>
      </c>
      <c r="S55" s="9" t="n">
        <f aca="false">'Quarterly Data'!S44/'Quarterly Data'!S70</f>
        <v>0.0464518097428545</v>
      </c>
      <c r="T55" s="9" t="n">
        <f aca="false">'Quarterly Data'!T44/'Quarterly Data'!T70</f>
        <v>0.0642996343704078</v>
      </c>
      <c r="U55" s="9" t="n">
        <f aca="false">'Quarterly Data'!U44/'Quarterly Data'!U70</f>
        <v>0.0834697412008762</v>
      </c>
      <c r="V55" s="9" t="n">
        <f aca="false">'Quarterly Data'!V44/'Quarterly Data'!V70</f>
        <v>0.0596994701471712</v>
      </c>
      <c r="W55" s="9" t="n">
        <f aca="false">'Quarterly Data'!W44/'Quarterly Data'!W70</f>
        <v>0.0669510372312548</v>
      </c>
      <c r="X55" s="9" t="n">
        <f aca="false">'Quarterly Data'!X44/'Quarterly Data'!X70</f>
        <v>0.0877709088138107</v>
      </c>
      <c r="Y55" s="9" t="n">
        <f aca="false">'Quarterly Data'!Y44/'Quarterly Data'!Y70</f>
        <v>0.0777804230957175</v>
      </c>
      <c r="Z55" s="9" t="n">
        <f aca="false">'Quarterly Data'!Z44/'Quarterly Data'!Z70</f>
        <v>0.0670853937091911</v>
      </c>
      <c r="AA55" s="9" t="n">
        <f aca="false">'Quarterly Data'!AA44/'Quarterly Data'!AA70</f>
        <v>0.0847159989261143</v>
      </c>
      <c r="AB55" s="9" t="n">
        <f aca="false">'Quarterly Data'!AB44/'Quarterly Data'!AB70</f>
        <v>0.0973616673728522</v>
      </c>
      <c r="AC55" s="9" t="n">
        <f aca="false">'Quarterly Data'!AC44/'Quarterly Data'!AC70</f>
        <v>0.122867558332158</v>
      </c>
      <c r="AD55" s="9" t="n">
        <f aca="false">'Quarterly Data'!AD44/'Quarterly Data'!AD70</f>
        <v>0.0755503720556966</v>
      </c>
      <c r="AE55" s="9" t="n">
        <f aca="false">'Quarterly Data'!AE44/'Quarterly Data'!AE70</f>
        <v>0.114992433876117</v>
      </c>
      <c r="AF55" s="9" t="n">
        <f aca="false">'Quarterly Data'!AF44/'Quarterly Data'!AF70</f>
        <v>0.120635317526687</v>
      </c>
      <c r="AG55" s="9" t="n">
        <f aca="false">'Quarterly Data'!AG44/'Quarterly Data'!AG70</f>
        <v>0.137639094073647</v>
      </c>
      <c r="AH55" s="9" t="n">
        <f aca="false">'Quarterly Data'!AH44/'Quarterly Data'!AH70</f>
        <v>0.0956538325158056</v>
      </c>
      <c r="AI55" s="9" t="n">
        <f aca="false">'Quarterly Data'!AI44/'Quarterly Data'!AI70</f>
        <v>0.0877635712893857</v>
      </c>
      <c r="AJ55" s="9" t="n">
        <f aca="false">'Quarterly Data'!AJ44/'Quarterly Data'!AJ70</f>
        <v>0.0911488570885771</v>
      </c>
      <c r="AK55" s="9" t="n">
        <f aca="false">'Quarterly Data'!AK44/'Quarterly Data'!AK70</f>
        <v>0.107636770660721</v>
      </c>
      <c r="AL55" s="9" t="n">
        <f aca="false">'Quarterly Data'!AL44/'Quarterly Data'!AL70</f>
        <v>0.089645887188312</v>
      </c>
      <c r="AM55" s="9" t="n">
        <f aca="false">'Quarterly Data'!AM44/'Quarterly Data'!AM70</f>
        <v>0.107211889506998</v>
      </c>
      <c r="AN55" s="9" t="n">
        <f aca="false">'Quarterly Data'!AN44/'Quarterly Data'!AN70</f>
        <v>0.130892893012359</v>
      </c>
      <c r="AO55" s="9" t="n">
        <f aca="false">'Quarterly Data'!AO44/'Quarterly Data'!AO70</f>
        <v>0.143661651122405</v>
      </c>
      <c r="AP55" s="9" t="n">
        <f aca="false">'Quarterly Data'!AP44/'Quarterly Data'!AP70</f>
        <v>0.10927966037714</v>
      </c>
      <c r="AQ55" s="9" t="n">
        <f aca="false">'Quarterly Data'!AQ44/'Quarterly Data'!AQ70</f>
        <v>0.158740599514986</v>
      </c>
    </row>
    <row r="56" customFormat="false" ht="15" hidden="false" customHeight="true" outlineLevel="0" collapsed="false">
      <c r="A56" s="3" t="s">
        <v>162</v>
      </c>
      <c r="B56" s="9" t="n">
        <f aca="false">'Quarterly Data'!B27/'Quarterly Data'!B70</f>
        <v>0.778553469312172</v>
      </c>
      <c r="C56" s="9" t="n">
        <f aca="false">'Quarterly Data'!C27/'Quarterly Data'!C70</f>
        <v>0.788771321899356</v>
      </c>
      <c r="D56" s="9" t="n">
        <f aca="false">'Quarterly Data'!D27/'Quarterly Data'!D70</f>
        <v>0.805812294023284</v>
      </c>
      <c r="E56" s="9" t="n">
        <f aca="false">'Quarterly Data'!E27/'Quarterly Data'!E70</f>
        <v>0.820865840889785</v>
      </c>
      <c r="F56" s="9" t="n">
        <f aca="false">'Quarterly Data'!F27/'Quarterly Data'!F70</f>
        <v>0.78807280827676</v>
      </c>
      <c r="G56" s="9" t="n">
        <f aca="false">'Quarterly Data'!G27/'Quarterly Data'!G70</f>
        <v>0.792183768052703</v>
      </c>
      <c r="H56" s="9" t="n">
        <f aca="false">'Quarterly Data'!H27/'Quarterly Data'!H70</f>
        <v>0.82425535159491</v>
      </c>
      <c r="I56" s="9" t="n">
        <f aca="false">'Quarterly Data'!I27/'Quarterly Data'!I70</f>
        <v>0.84412236385015</v>
      </c>
      <c r="J56" s="9" t="n">
        <f aca="false">'Quarterly Data'!J27/'Quarterly Data'!J70</f>
        <v>0.804087622130212</v>
      </c>
      <c r="K56" s="9" t="n">
        <f aca="false">'Quarterly Data'!K27/'Quarterly Data'!K70</f>
        <v>0.836998209347918</v>
      </c>
      <c r="L56" s="9" t="n">
        <f aca="false">'Quarterly Data'!L27/'Quarterly Data'!L70</f>
        <v>0.858512138600177</v>
      </c>
      <c r="M56" s="9" t="n">
        <f aca="false">'Quarterly Data'!M27/'Quarterly Data'!M70</f>
        <v>0.870880695897251</v>
      </c>
      <c r="N56" s="9" t="n">
        <f aca="false">'Quarterly Data'!N27/'Quarterly Data'!N70</f>
        <v>0.852907542869534</v>
      </c>
      <c r="O56" s="9" t="n">
        <f aca="false">'Quarterly Data'!O27/'Quarterly Data'!O70</f>
        <v>0.869058722328107</v>
      </c>
      <c r="P56" s="9" t="n">
        <f aca="false">'Quarterly Data'!P27/'Quarterly Data'!P70</f>
        <v>0.89656065631254</v>
      </c>
      <c r="Q56" s="9" t="n">
        <f aca="false">'Quarterly Data'!Q27/'Quarterly Data'!Q70</f>
        <v>0.911034516306961</v>
      </c>
      <c r="R56" s="9" t="n">
        <f aca="false">'Quarterly Data'!R27/'Quarterly Data'!R70</f>
        <v>0.89274309960199</v>
      </c>
      <c r="S56" s="9" t="n">
        <f aca="false">'Quarterly Data'!S27/'Quarterly Data'!S70</f>
        <v>0.859459227467408</v>
      </c>
      <c r="T56" s="9" t="n">
        <f aca="false">'Quarterly Data'!T27/'Quarterly Data'!T70</f>
        <v>0.784959429742553</v>
      </c>
      <c r="U56" s="9" t="n">
        <f aca="false">'Quarterly Data'!U27/'Quarterly Data'!U70</f>
        <v>0.770076409652069</v>
      </c>
      <c r="V56" s="9" t="n">
        <f aca="false">'Quarterly Data'!V27/'Quarterly Data'!V70</f>
        <v>0.708207165066987</v>
      </c>
      <c r="W56" s="9" t="n">
        <f aca="false">'Quarterly Data'!W27/'Quarterly Data'!W70</f>
        <v>0.733122999506416</v>
      </c>
      <c r="X56" s="9" t="n">
        <f aca="false">'Quarterly Data'!X27/'Quarterly Data'!X70</f>
        <v>0.765804088146117</v>
      </c>
      <c r="Y56" s="9" t="n">
        <f aca="false">'Quarterly Data'!Y27/'Quarterly Data'!Y70</f>
        <v>0.830086930054079</v>
      </c>
      <c r="Z56" s="9" t="n">
        <f aca="false">'Quarterly Data'!Z27/'Quarterly Data'!Z70</f>
        <v>0.803469803830609</v>
      </c>
      <c r="AA56" s="9" t="n">
        <f aca="false">'Quarterly Data'!AA27/'Quarterly Data'!AA70</f>
        <v>0.899803819469241</v>
      </c>
      <c r="AB56" s="9" t="n">
        <f aca="false">'Quarterly Data'!AB27/'Quarterly Data'!AB70</f>
        <v>0.929436821179459</v>
      </c>
      <c r="AC56" s="9" t="n">
        <f aca="false">'Quarterly Data'!AC27/'Quarterly Data'!AC70</f>
        <v>0.96433798247695</v>
      </c>
      <c r="AD56" s="9" t="n">
        <f aca="false">'Quarterly Data'!AD27/'Quarterly Data'!AD70</f>
        <v>0.928205792310721</v>
      </c>
      <c r="AE56" s="9" t="n">
        <f aca="false">'Quarterly Data'!AE27/'Quarterly Data'!AE70</f>
        <v>0.97663169577303</v>
      </c>
      <c r="AF56" s="9" t="n">
        <f aca="false">'Quarterly Data'!AF27/'Quarterly Data'!AF70</f>
        <v>0.990003578517734</v>
      </c>
      <c r="AG56" s="9" t="n">
        <f aca="false">'Quarterly Data'!AG27/'Quarterly Data'!AG70</f>
        <v>1.0233827471362</v>
      </c>
      <c r="AH56" s="9" t="n">
        <f aca="false">'Quarterly Data'!AH27/'Quarterly Data'!AH70</f>
        <v>0.98192272491825</v>
      </c>
      <c r="AI56" s="9" t="n">
        <f aca="false">'Quarterly Data'!AI27/'Quarterly Data'!AI70</f>
        <v>1.01055876216423</v>
      </c>
      <c r="AJ56" s="9" t="n">
        <f aca="false">'Quarterly Data'!AJ27/'Quarterly Data'!AJ70</f>
        <v>1.00757668867933</v>
      </c>
      <c r="AK56" s="9" t="n">
        <f aca="false">'Quarterly Data'!AK27/'Quarterly Data'!AK70</f>
        <v>1.02841999260146</v>
      </c>
      <c r="AL56" s="9" t="n">
        <f aca="false">'Quarterly Data'!AL27/'Quarterly Data'!AL70</f>
        <v>1.00977414703866</v>
      </c>
      <c r="AM56" s="9" t="n">
        <f aca="false">'Quarterly Data'!AM27/'Quarterly Data'!AM70</f>
        <v>1.03086159178916</v>
      </c>
      <c r="AN56" s="9" t="n">
        <f aca="false">'Quarterly Data'!AN27/'Quarterly Data'!AN70</f>
        <v>1.03656378939014</v>
      </c>
      <c r="AO56" s="9" t="n">
        <f aca="false">'Quarterly Data'!AO27/'Quarterly Data'!AO70</f>
        <v>1.06118036007311</v>
      </c>
      <c r="AP56" s="9" t="n">
        <f aca="false">'Quarterly Data'!AP27/'Quarterly Data'!AP70</f>
        <v>1.04407150825472</v>
      </c>
      <c r="AQ56" s="9" t="n">
        <f aca="false">'Quarterly Data'!AQ27/'Quarterly Data'!AQ70</f>
        <v>1.06280646366617</v>
      </c>
    </row>
    <row r="57" customFormat="false" ht="15" hidden="false" customHeight="true" outlineLevel="0" collapsed="false">
      <c r="A57" s="3" t="s">
        <v>163</v>
      </c>
      <c r="B57" s="9" t="n">
        <f aca="false">'Quarterly Data'!B26/'Quarterly Data'!B70</f>
        <v>0.643248525550387</v>
      </c>
      <c r="C57" s="9" t="n">
        <f aca="false">'Quarterly Data'!C26/'Quarterly Data'!C70</f>
        <v>0.857333785254922</v>
      </c>
      <c r="D57" s="9" t="n">
        <f aca="false">'Quarterly Data'!D26/'Quarterly Data'!D70</f>
        <v>0.809585867274335</v>
      </c>
      <c r="E57" s="9" t="n">
        <f aca="false">'Quarterly Data'!E26/'Quarterly Data'!E70</f>
        <v>0.820235430788388</v>
      </c>
      <c r="F57" s="9" t="n">
        <f aca="false">'Quarterly Data'!F26/'Quarterly Data'!F70</f>
        <v>0.786263709843316</v>
      </c>
      <c r="G57" s="9" t="n">
        <f aca="false">'Quarterly Data'!G26/'Quarterly Data'!G70</f>
        <v>0.756586652762639</v>
      </c>
      <c r="H57" s="9" t="n">
        <f aca="false">'Quarterly Data'!H26/'Quarterly Data'!H70</f>
        <v>0.856542657227273</v>
      </c>
      <c r="I57" s="9" t="n">
        <f aca="false">'Quarterly Data'!I26/'Quarterly Data'!I70</f>
        <v>0.826050204164745</v>
      </c>
      <c r="J57" s="9" t="n">
        <f aca="false">'Quarterly Data'!J26/'Quarterly Data'!J70</f>
        <v>0.772887128456905</v>
      </c>
      <c r="K57" s="9" t="n">
        <f aca="false">'Quarterly Data'!K26/'Quarterly Data'!K70</f>
        <v>0.831494427495858</v>
      </c>
      <c r="L57" s="9" t="n">
        <f aca="false">'Quarterly Data'!L26/'Quarterly Data'!L70</f>
        <v>0.831105611252145</v>
      </c>
      <c r="M57" s="9" t="n">
        <f aca="false">'Quarterly Data'!M26/'Quarterly Data'!M70</f>
        <v>0.841209694490142</v>
      </c>
      <c r="N57" s="9" t="n">
        <f aca="false">'Quarterly Data'!N26/'Quarterly Data'!N70</f>
        <v>0.849086260459527</v>
      </c>
      <c r="O57" s="9" t="n">
        <f aca="false">'Quarterly Data'!O26/'Quarterly Data'!O70</f>
        <v>0.835568107829652</v>
      </c>
      <c r="P57" s="9" t="n">
        <f aca="false">'Quarterly Data'!P26/'Quarterly Data'!P70</f>
        <v>0.884718028127794</v>
      </c>
      <c r="Q57" s="9" t="n">
        <f aca="false">'Quarterly Data'!Q26/'Quarterly Data'!Q70</f>
        <v>0.881025948543988</v>
      </c>
      <c r="R57" s="9" t="n">
        <f aca="false">'Quarterly Data'!R26/'Quarterly Data'!R70</f>
        <v>0.871541207864168</v>
      </c>
      <c r="S57" s="9" t="n">
        <f aca="false">'Quarterly Data'!S26/'Quarterly Data'!S70</f>
        <v>0.855888372195458</v>
      </c>
      <c r="T57" s="9" t="n">
        <f aca="false">'Quarterly Data'!T26/'Quarterly Data'!T70</f>
        <v>0.774108363892257</v>
      </c>
      <c r="U57" s="9" t="n">
        <f aca="false">'Quarterly Data'!U26/'Quarterly Data'!U70</f>
        <v>0.735726166530886</v>
      </c>
      <c r="V57" s="9" t="n">
        <f aca="false">'Quarterly Data'!V26/'Quarterly Data'!V70</f>
        <v>0.700892126344473</v>
      </c>
      <c r="W57" s="9" t="n">
        <f aca="false">'Quarterly Data'!W26/'Quarterly Data'!W70</f>
        <v>0.758538586087337</v>
      </c>
      <c r="X57" s="9" t="n">
        <f aca="false">'Quarterly Data'!X26/'Quarterly Data'!X70</f>
        <v>0.744279370565882</v>
      </c>
      <c r="Y57" s="9" t="n">
        <f aca="false">'Quarterly Data'!Y26/'Quarterly Data'!Y70</f>
        <v>0.796421864651868</v>
      </c>
      <c r="Z57" s="9" t="n">
        <f aca="false">'Quarterly Data'!Z26/'Quarterly Data'!Z70</f>
        <v>0.800262373307243</v>
      </c>
      <c r="AA57" s="9" t="n">
        <f aca="false">'Quarterly Data'!AA26/'Quarterly Data'!AA70</f>
        <v>0.892933080763619</v>
      </c>
      <c r="AB57" s="9" t="n">
        <f aca="false">'Quarterly Data'!AB26/'Quarterly Data'!AB70</f>
        <v>0.912511448509795</v>
      </c>
      <c r="AC57" s="9" t="n">
        <f aca="false">'Quarterly Data'!AC26/'Quarterly Data'!AC70</f>
        <v>0.97280290549849</v>
      </c>
      <c r="AD57" s="9" t="n">
        <f aca="false">'Quarterly Data'!AD26/'Quarterly Data'!AD70</f>
        <v>0.910930554797985</v>
      </c>
      <c r="AE57" s="9" t="n">
        <f aca="false">'Quarterly Data'!AE26/'Quarterly Data'!AE70</f>
        <v>0.970822835988096</v>
      </c>
      <c r="AF57" s="9" t="n">
        <f aca="false">'Quarterly Data'!AF26/'Quarterly Data'!AF70</f>
        <v>0.958035784059175</v>
      </c>
      <c r="AG57" s="9" t="n">
        <f aca="false">'Quarterly Data'!AG26/'Quarterly Data'!AG70</f>
        <v>1.00428909511562</v>
      </c>
      <c r="AH57" s="9" t="n">
        <f aca="false">'Quarterly Data'!AH26/'Quarterly Data'!AH70</f>
        <v>0.952498645956786</v>
      </c>
      <c r="AI57" s="9" t="n">
        <f aca="false">'Quarterly Data'!AI26/'Quarterly Data'!AI70</f>
        <v>0.988843862396767</v>
      </c>
      <c r="AJ57" s="9" t="n">
        <f aca="false">'Quarterly Data'!AJ26/'Quarterly Data'!AJ70</f>
        <v>1.03461134220639</v>
      </c>
      <c r="AK57" s="9" t="n">
        <f aca="false">'Quarterly Data'!AK26/'Quarterly Data'!AK70</f>
        <v>0.98014093260461</v>
      </c>
      <c r="AL57" s="9" t="n">
        <f aca="false">'Quarterly Data'!AL26/'Quarterly Data'!AL70</f>
        <v>0.996558543529409</v>
      </c>
      <c r="AM57" s="9" t="n">
        <f aca="false">'Quarterly Data'!AM26/'Quarterly Data'!AM70</f>
        <v>1.02224589672524</v>
      </c>
      <c r="AN57" s="9" t="n">
        <f aca="false">'Quarterly Data'!AN26/'Quarterly Data'!AN70</f>
        <v>1.10035741587575</v>
      </c>
      <c r="AO57" s="9" t="n">
        <f aca="false">'Quarterly Data'!AO26/'Quarterly Data'!AO70</f>
        <v>1.02211485454185</v>
      </c>
      <c r="AP57" s="9" t="n">
        <f aca="false">'Quarterly Data'!AP26/'Quarterly Data'!AP70</f>
        <v>0.970070043493899</v>
      </c>
      <c r="AQ57" s="9" t="n">
        <f aca="false">'Quarterly Data'!AQ26/'Quarterly Data'!AQ70</f>
        <v>1.02372723199637</v>
      </c>
    </row>
    <row r="58" customFormat="false" ht="15" hidden="false" customHeight="true" outlineLevel="0" collapsed="false">
      <c r="A58" s="10" t="s">
        <v>164</v>
      </c>
    </row>
    <row r="59" customFormat="false" ht="15" hidden="false" customHeight="true" outlineLevel="0" collapsed="false"/>
    <row r="60" customFormat="false" ht="15" hidden="false" customHeight="true" outlineLevel="0" collapsed="false"/>
    <row r="62" customFormat="false" ht="15" hidden="false" customHeight="true" outlineLevel="0" collapsed="false"/>
    <row r="63" customFormat="false" ht="15" hidden="false" customHeight="true" outlineLevel="0" collapsed="false"/>
    <row r="64" customFormat="false" ht="15" hidden="false" customHeight="true" outlineLevel="0" collapsed="false"/>
    <row r="65" customFormat="false" ht="15" hidden="false" customHeight="true" outlineLevel="0" collapsed="false"/>
    <row r="66" customFormat="false" ht="15" hidden="false" customHeight="true" outlineLevel="0" collapsed="false"/>
    <row r="67" customFormat="false" ht="15" hidden="false" customHeight="true" outlineLevel="0" collapsed="false"/>
    <row r="68" customFormat="false" ht="15" hidden="false" customHeight="true" outlineLevel="0" collapsed="false"/>
    <row r="69" customFormat="false" ht="15" hidden="false" customHeight="true" outlineLevel="0" collapsed="false">
      <c r="A69" s="3" t="s">
        <v>165</v>
      </c>
      <c r="B69" s="9" t="n">
        <f aca="false">'Quarterly Data'!B47/'Quarterly Data'!B70</f>
        <v>0.665557201090957</v>
      </c>
      <c r="C69" s="9" t="n">
        <f aca="false">'Quarterly Data'!C47/'Quarterly Data'!C70</f>
        <v>1.41525609870708</v>
      </c>
      <c r="D69" s="9" t="n">
        <f aca="false">'Quarterly Data'!D47/'Quarterly Data'!D70</f>
        <v>2.31398142869754</v>
      </c>
      <c r="E69" s="9" t="n">
        <f aca="false">'Quarterly Data'!E47/'Quarterly Data'!E70</f>
        <v>3.11745122275645</v>
      </c>
      <c r="F69" s="9" t="n">
        <f aca="false">'Quarterly Data'!F47/'Quarterly Data'!F70</f>
        <v>0.809672974393235</v>
      </c>
      <c r="G69" s="9" t="n">
        <f aca="false">'Quarterly Data'!G47/'Quarterly Data'!G70</f>
        <v>1.51339506473767</v>
      </c>
      <c r="H69" s="9" t="n">
        <f aca="false">'Quarterly Data'!H47/'Quarterly Data'!H70</f>
        <v>2.54878617232765</v>
      </c>
      <c r="I69" s="9" t="n">
        <f aca="false">'Quarterly Data'!I47/'Quarterly Data'!I70</f>
        <v>3.39178448978831</v>
      </c>
      <c r="J69" s="9" t="n">
        <f aca="false">'Quarterly Data'!J47/'Quarterly Data'!J70</f>
        <v>0.914192156116753</v>
      </c>
      <c r="K69" s="9" t="n">
        <f aca="false">'Quarterly Data'!K47/'Quarterly Data'!K70</f>
        <v>1.77293869903409</v>
      </c>
      <c r="L69" s="9" t="n">
        <f aca="false">'Quarterly Data'!L47/'Quarterly Data'!L70</f>
        <v>2.73774678057932</v>
      </c>
      <c r="M69" s="9" t="n">
        <f aca="false">'Quarterly Data'!M47/'Quarterly Data'!M70</f>
        <v>3.59576327824057</v>
      </c>
      <c r="N69" s="9" t="n">
        <f aca="false">'Quarterly Data'!N47/'Quarterly Data'!N70</f>
        <v>0.989763274026786</v>
      </c>
      <c r="O69" s="9" t="n">
        <f aca="false">'Quarterly Data'!O47/'Quarterly Data'!O70</f>
        <v>1.78176879600603</v>
      </c>
      <c r="P69" s="9" t="n">
        <f aca="false">'Quarterly Data'!P47/'Quarterly Data'!P70</f>
        <v>2.78578081526925</v>
      </c>
      <c r="Q69" s="9" t="n">
        <f aca="false">'Quarterly Data'!Q47/'Quarterly Data'!Q70</f>
        <v>3.66699419511591</v>
      </c>
      <c r="R69" s="9" t="n">
        <f aca="false">'Quarterly Data'!R47/'Quarterly Data'!R70</f>
        <v>0.963686662779448</v>
      </c>
      <c r="S69" s="9" t="n">
        <f aca="false">'Quarterly Data'!S47/'Quarterly Data'!S70</f>
        <v>1.68668601506413</v>
      </c>
      <c r="T69" s="9" t="n">
        <f aca="false">'Quarterly Data'!T47/'Quarterly Data'!T70</f>
        <v>2.67544104747423</v>
      </c>
      <c r="U69" s="9" t="n">
        <f aca="false">'Quarterly Data'!U47/'Quarterly Data'!U70</f>
        <v>3.32071190892949</v>
      </c>
      <c r="V69" s="9" t="n">
        <f aca="false">'Quarterly Data'!V47/'Quarterly Data'!V70</f>
        <v>0.896902004367502</v>
      </c>
      <c r="W69" s="9" t="n">
        <f aca="false">'Quarterly Data'!W47/'Quarterly Data'!W70</f>
        <v>1.50577550982589</v>
      </c>
      <c r="X69" s="9" t="n">
        <f aca="false">'Quarterly Data'!X47/'Quarterly Data'!X70</f>
        <v>2.47074082079277</v>
      </c>
      <c r="Y69" s="9" t="n">
        <f aca="false">'Quarterly Data'!Y47/'Quarterly Data'!Y70</f>
        <v>3.20622360405174</v>
      </c>
      <c r="Z69" s="9" t="n">
        <f aca="false">'Quarterly Data'!Z47/'Quarterly Data'!Z70</f>
        <v>0.926102949686848</v>
      </c>
      <c r="AA69" s="9" t="n">
        <f aca="false">'Quarterly Data'!AA47/'Quarterly Data'!AA70</f>
        <v>1.7411304835422</v>
      </c>
      <c r="AB69" s="9" t="n">
        <f aca="false">'Quarterly Data'!AB47/'Quarterly Data'!AB70</f>
        <v>2.89455440023344</v>
      </c>
      <c r="AC69" s="9" t="n">
        <f aca="false">'Quarterly Data'!AC47/'Quarterly Data'!AC70</f>
        <v>3.80067777071754</v>
      </c>
      <c r="AD69" s="9" t="n">
        <f aca="false">'Quarterly Data'!AD47/'Quarterly Data'!AD70</f>
        <v>1.04498242657784</v>
      </c>
      <c r="AE69" s="9" t="n">
        <f aca="false">'Quarterly Data'!AE47/'Quarterly Data'!AE70</f>
        <v>1.94441882451125</v>
      </c>
      <c r="AF69" s="9" t="n">
        <f aca="false">'Quarterly Data'!AF47/'Quarterly Data'!AF70</f>
        <v>3.15484297343098</v>
      </c>
      <c r="AG69" s="9" t="n">
        <f aca="false">'Quarterly Data'!AG47/'Quarterly Data'!AG70</f>
        <v>4.05809253009071</v>
      </c>
      <c r="AH69" s="9" t="n">
        <f aca="false">'Quarterly Data'!AH47/'Quarterly Data'!AH70</f>
        <v>1.09377724493214</v>
      </c>
      <c r="AI69" s="9" t="n">
        <f aca="false">'Quarterly Data'!AI47/'Quarterly Data'!AI70</f>
        <v>2.10126451006235</v>
      </c>
      <c r="AJ69" s="9" t="n">
        <f aca="false">'Quarterly Data'!AJ47/'Quarterly Data'!AJ70</f>
        <v>3.24749502383436</v>
      </c>
      <c r="AK69" s="9" t="n">
        <f aca="false">'Quarterly Data'!AK47/'Quarterly Data'!AK70</f>
        <v>4.13400902150666</v>
      </c>
      <c r="AL69" s="9" t="n">
        <f aca="false">'Quarterly Data'!AL47/'Quarterly Data'!AL70</f>
        <v>1.09513283726425</v>
      </c>
      <c r="AM69" s="9" t="n">
        <f aca="false">'Quarterly Data'!AM47/'Quarterly Data'!AM70</f>
        <v>2.05815253918733</v>
      </c>
      <c r="AN69" s="9" t="n">
        <f aca="false">'Quarterly Data'!AN47/'Quarterly Data'!AN70</f>
        <v>3.30878235904336</v>
      </c>
      <c r="AO69" s="9" t="n">
        <f aca="false">'Quarterly Data'!AO47/'Quarterly Data'!AO70</f>
        <v>4.38164538386604</v>
      </c>
      <c r="AP69" s="9" t="n">
        <f aca="false">'Quarterly Data'!AP47/'Quarterly Data'!AP70</f>
        <v>1.09718562476845</v>
      </c>
      <c r="AQ69" s="9" t="n">
        <f aca="false">'Quarterly Data'!AQ47/'Quarterly Data'!AQ70</f>
        <v>1.97492774949142</v>
      </c>
    </row>
    <row r="70" customFormat="false" ht="15" hidden="false" customHeight="true" outlineLevel="0" collapsed="false">
      <c r="A70" s="3" t="s">
        <v>166</v>
      </c>
      <c r="B70" s="9" t="n">
        <f aca="false">'Quarterly Data'!B48/'Quarterly Data'!B70</f>
        <v>0.665557201090957</v>
      </c>
      <c r="C70" s="9" t="n">
        <f aca="false">'Quarterly Data'!C48/'Quarterly Data'!C70</f>
        <v>0.750800782660189</v>
      </c>
      <c r="D70" s="9" t="n">
        <f aca="false">'Quarterly Data'!D48/'Quarterly Data'!D70</f>
        <v>0.900664000383193</v>
      </c>
      <c r="E70" s="9" t="n">
        <f aca="false">'Quarterly Data'!E48/'Quarterly Data'!E70</f>
        <v>0.807345203188776</v>
      </c>
      <c r="F70" s="9" t="n">
        <f aca="false">'Quarterly Data'!F48/'Quarterly Data'!F70</f>
        <v>0.809672974393235</v>
      </c>
      <c r="G70" s="9" t="n">
        <f aca="false">'Quarterly Data'!G48/'Quarterly Data'!G70</f>
        <v>0.715135366362574</v>
      </c>
      <c r="H70" s="9" t="n">
        <f aca="false">'Quarterly Data'!H48/'Quarterly Data'!H70</f>
        <v>1.04116023208917</v>
      </c>
      <c r="I70" s="9" t="n">
        <f aca="false">'Quarterly Data'!I48/'Quarterly Data'!I70</f>
        <v>0.862641015350969</v>
      </c>
      <c r="J70" s="9" t="n">
        <f aca="false">'Quarterly Data'!J48/'Quarterly Data'!J70</f>
        <v>0.914192156116753</v>
      </c>
      <c r="K70" s="9" t="n">
        <f aca="false">'Quarterly Data'!K48/'Quarterly Data'!K70</f>
        <v>0.85731310235261</v>
      </c>
      <c r="L70" s="9" t="n">
        <f aca="false">'Quarterly Data'!L48/'Quarterly Data'!L70</f>
        <v>0.966127057348036</v>
      </c>
      <c r="M70" s="9" t="n">
        <f aca="false">'Quarterly Data'!M48/'Quarterly Data'!M70</f>
        <v>0.854970825660805</v>
      </c>
      <c r="N70" s="9" t="n">
        <f aca="false">'Quarterly Data'!N48/'Quarterly Data'!N70</f>
        <v>0.989763274026786</v>
      </c>
      <c r="O70" s="9" t="n">
        <f aca="false">'Quarterly Data'!O48/'Quarterly Data'!O70</f>
        <v>0.795594141515236</v>
      </c>
      <c r="P70" s="9" t="n">
        <f aca="false">'Quarterly Data'!P48/'Quarterly Data'!P70</f>
        <v>1.03033506882102</v>
      </c>
      <c r="Q70" s="9" t="n">
        <f aca="false">'Quarterly Data'!Q48/'Quarterly Data'!Q70</f>
        <v>0.883743083153661</v>
      </c>
      <c r="R70" s="9" t="n">
        <f aca="false">'Quarterly Data'!R48/'Quarterly Data'!R70</f>
        <v>0.963686662779448</v>
      </c>
      <c r="S70" s="9" t="n">
        <f aca="false">'Quarterly Data'!S48/'Quarterly Data'!S70</f>
        <v>0.720373347104665</v>
      </c>
      <c r="T70" s="9" t="n">
        <f aca="false">'Quarterly Data'!T48/'Quarterly Data'!T70</f>
        <v>0.981507518022401</v>
      </c>
      <c r="U70" s="9" t="n">
        <f aca="false">'Quarterly Data'!U48/'Quarterly Data'!U70</f>
        <v>0.653082210145386</v>
      </c>
      <c r="V70" s="9" t="n">
        <f aca="false">'Quarterly Data'!V48/'Quarterly Data'!V70</f>
        <v>0.896902004367502</v>
      </c>
      <c r="W70" s="9" t="n">
        <f aca="false">'Quarterly Data'!W48/'Quarterly Data'!W70</f>
        <v>0.616324686161375</v>
      </c>
      <c r="X70" s="9" t="n">
        <f aca="false">'Quarterly Data'!X48/'Quarterly Data'!X70</f>
        <v>0.974202311904564</v>
      </c>
      <c r="Y70" s="9" t="n">
        <f aca="false">'Quarterly Data'!Y48/'Quarterly Data'!Y70</f>
        <v>0.746317990974771</v>
      </c>
      <c r="Z70" s="9" t="n">
        <f aca="false">'Quarterly Data'!Z48/'Quarterly Data'!Z70</f>
        <v>0.926102949686848</v>
      </c>
      <c r="AA70" s="9" t="n">
        <f aca="false">'Quarterly Data'!AA48/'Quarterly Data'!AA70</f>
        <v>0.810027649691385</v>
      </c>
      <c r="AB70" s="9" t="n">
        <f aca="false">'Quarterly Data'!AB48/'Quarterly Data'!AB70</f>
        <v>1.14398315029138</v>
      </c>
      <c r="AC70" s="9" t="n">
        <f aca="false">'Quarterly Data'!AC48/'Quarterly Data'!AC70</f>
        <v>0.893157056504033</v>
      </c>
      <c r="AD70" s="9" t="n">
        <f aca="false">'Quarterly Data'!AD48/'Quarterly Data'!AD70</f>
        <v>1.04498242657784</v>
      </c>
      <c r="AE70" s="9" t="n">
        <f aca="false">'Quarterly Data'!AE48/'Quarterly Data'!AE70</f>
        <v>0.913275022476728</v>
      </c>
      <c r="AF70" s="9" t="n">
        <f aca="false">'Quarterly Data'!AF48/'Quarterly Data'!AF70</f>
        <v>1.20003263158988</v>
      </c>
      <c r="AG70" s="9" t="n">
        <f aca="false">'Quarterly Data'!AG48/'Quarterly Data'!AG70</f>
        <v>0.905952588495562</v>
      </c>
      <c r="AH70" s="9" t="n">
        <f aca="false">'Quarterly Data'!AH48/'Quarterly Data'!AH70</f>
        <v>1.09377724493214</v>
      </c>
      <c r="AI70" s="9" t="n">
        <f aca="false">'Quarterly Data'!AI48/'Quarterly Data'!AI70</f>
        <v>1.01345069060686</v>
      </c>
      <c r="AJ70" s="9" t="n">
        <f aca="false">'Quarterly Data'!AJ48/'Quarterly Data'!AJ70</f>
        <v>1.15368521955437</v>
      </c>
      <c r="AK70" s="9" t="n">
        <f aca="false">'Quarterly Data'!AK48/'Quarterly Data'!AK70</f>
        <v>0.88753687477133</v>
      </c>
      <c r="AL70" s="9" t="n">
        <f aca="false">'Quarterly Data'!AL48/'Quarterly Data'!AL70</f>
        <v>1.09513283726425</v>
      </c>
      <c r="AM70" s="9" t="n">
        <f aca="false">'Quarterly Data'!AM48/'Quarterly Data'!AM70</f>
        <v>0.961241196133452</v>
      </c>
      <c r="AN70" s="9" t="n">
        <f aca="false">'Quarterly Data'!AN48/'Quarterly Data'!AN70</f>
        <v>1.24597804586191</v>
      </c>
      <c r="AO70" s="9" t="n">
        <f aca="false">'Quarterly Data'!AO48/'Quarterly Data'!AO70</f>
        <v>1.03931349647495</v>
      </c>
      <c r="AP70" s="9" t="n">
        <f aca="false">'Quarterly Data'!AP48/'Quarterly Data'!AP70</f>
        <v>1.09718562476845</v>
      </c>
      <c r="AQ70" s="9" t="n">
        <f aca="false">'Quarterly Data'!AQ48/'Quarterly Data'!AQ70</f>
        <v>0.885474179600919</v>
      </c>
    </row>
    <row r="71" customFormat="false" ht="15" hidden="false" customHeight="true" outlineLevel="0" collapsed="false">
      <c r="A71" s="3" t="s">
        <v>187</v>
      </c>
      <c r="B71" s="13" t="n">
        <f aca="false">B70*4/B8</f>
        <v>0.0372073382559069</v>
      </c>
      <c r="C71" s="13" t="n">
        <f aca="false">C70*4/C8</f>
        <v>0.045009323456058</v>
      </c>
      <c r="D71" s="13" t="n">
        <f aca="false">D70*4/D8</f>
        <v>0.0562912156001564</v>
      </c>
      <c r="E71" s="13" t="n">
        <f aca="false">E70*4/E8</f>
        <v>0.0505449032955707</v>
      </c>
      <c r="F71" s="13" t="n">
        <f aca="false">F70*4/F8</f>
        <v>0.0506149831302734</v>
      </c>
      <c r="G71" s="13" t="n">
        <f aca="false">G70*4/G8</f>
        <v>0.0424879515340348</v>
      </c>
      <c r="H71" s="13" t="n">
        <f aca="false">H70*4/H8</f>
        <v>0.0641704632438812</v>
      </c>
      <c r="I71" s="13" t="n">
        <f aca="false">I70*4/I8</f>
        <v>0.0540636955695445</v>
      </c>
      <c r="J71" s="13" t="n">
        <f aca="false">J70*4/J8</f>
        <v>0.0606986005226457</v>
      </c>
      <c r="K71" s="13" t="n">
        <f aca="false">K70*4/K8</f>
        <v>0.054770489755805</v>
      </c>
      <c r="L71" s="13" t="n">
        <f aca="false">L70*4/L8</f>
        <v>0.0589497561140199</v>
      </c>
      <c r="M71" s="13" t="n">
        <f aca="false">M70*4/M8</f>
        <v>0.0533068221224983</v>
      </c>
      <c r="N71" s="13" t="n">
        <f aca="false">N70*4/N8</f>
        <v>0.0538037671892897</v>
      </c>
      <c r="O71" s="13" t="n">
        <f aca="false">O70*4/O8</f>
        <v>0.0428187467170085</v>
      </c>
      <c r="P71" s="13" t="n">
        <f aca="false">P70*4/P8</f>
        <v>0.0504766268667001</v>
      </c>
      <c r="Q71" s="13" t="n">
        <f aca="false">Q70*4/Q8</f>
        <v>0.0453362022471891</v>
      </c>
      <c r="R71" s="13" t="n">
        <f aca="false">R70*4/R8</f>
        <v>0.0674373557991713</v>
      </c>
      <c r="S71" s="13" t="n">
        <f aca="false">S70*4/S8</f>
        <v>0.0504835006737114</v>
      </c>
      <c r="T71" s="13" t="n">
        <f aca="false">T70*4/T8</f>
        <v>0.0749159242396717</v>
      </c>
      <c r="U71" s="13" t="n">
        <f aca="false">U70*4/U8</f>
        <v>0.0447655433174496</v>
      </c>
      <c r="V71" s="13" t="n">
        <f aca="false">V70*4/V8</f>
        <v>0.0521188542876642</v>
      </c>
      <c r="W71" s="13" t="n">
        <f aca="false">W70*4/W8</f>
        <v>0.0324999243507151</v>
      </c>
      <c r="X71" s="13" t="n">
        <f aca="false">X70*4/X8</f>
        <v>0.048627701604549</v>
      </c>
      <c r="Y71" s="13" t="n">
        <f aca="false">Y70*4/Y8</f>
        <v>0.0329979833305378</v>
      </c>
      <c r="Z71" s="13" t="n">
        <f aca="false">Z70*4/Z8</f>
        <v>0.0414262404098229</v>
      </c>
      <c r="AA71" s="13" t="n">
        <f aca="false">AA70*4/AA8</f>
        <v>0.0457115248058982</v>
      </c>
      <c r="AB71" s="13" t="n">
        <f aca="false">AB70*4/AB8</f>
        <v>0.0687260218897266</v>
      </c>
      <c r="AC71" s="13" t="n">
        <f aca="false">AC70*4/AC8</f>
        <v>0.0611592401322942</v>
      </c>
      <c r="AD71" s="13" t="n">
        <f aca="false">AD70*4/AD8</f>
        <v>0.0695659125532945</v>
      </c>
      <c r="AE71" s="13" t="n">
        <f aca="false">AE70*4/AE8</f>
        <v>0.0546267390776892</v>
      </c>
      <c r="AF71" s="13" t="n">
        <f aca="false">AF70*4/AF8</f>
        <v>0.0798572785230046</v>
      </c>
      <c r="AG71" s="13" t="n">
        <f aca="false">AG70*4/AG8</f>
        <v>0.0565182101706144</v>
      </c>
      <c r="AH71" s="13" t="n">
        <f aca="false">AH70*4/AH8</f>
        <v>0.0675302645373889</v>
      </c>
      <c r="AI71" s="13" t="n">
        <f aca="false">AI70*4/AI8</f>
        <v>0.0565173884997814</v>
      </c>
      <c r="AJ71" s="13" t="n">
        <f aca="false">AJ70*4/AJ8</f>
        <v>0.0594844486860141</v>
      </c>
      <c r="AK71" s="13" t="n">
        <f aca="false">AK70*4/AK8</f>
        <v>0.0471550110706778</v>
      </c>
      <c r="AL71" s="13" t="n">
        <f aca="false">AL70*4/AL8</f>
        <v>0.0590119219988664</v>
      </c>
      <c r="AM71" s="13" t="n">
        <f aca="false">AM70*4/AM8</f>
        <v>0.0547668779221709</v>
      </c>
      <c r="AN71" s="13" t="n">
        <f aca="false">AN70*4/AN8</f>
        <v>0.0744208496686563</v>
      </c>
      <c r="AO71" s="13" t="n">
        <f aca="false">AO70*4/AO8</f>
        <v>0.0649708768418374</v>
      </c>
      <c r="AP71" s="13" t="n">
        <f aca="false">AP70*4/AP8</f>
        <v>0.0746200289495085</v>
      </c>
      <c r="AQ71" s="13" t="n">
        <f aca="false">AQ70*4/AQ8</f>
        <v>0.0522861986639174</v>
      </c>
    </row>
    <row r="72" customFormat="false" ht="15" hidden="false" customHeight="true" outlineLevel="0" collapsed="false">
      <c r="A72" s="14" t="s">
        <v>145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customFormat="false" ht="15" hidden="false" customHeight="true" outlineLevel="0" collapsed="false"/>
    <row r="74" customFormat="false" ht="15" hidden="false" customHeight="true" outlineLevel="0" collapsed="false">
      <c r="A74" s="12" t="s">
        <v>168</v>
      </c>
    </row>
    <row r="75" customFormat="false" ht="15" hidden="false" customHeight="true" outlineLevel="0" collapsed="false">
      <c r="A75" s="3" t="s">
        <v>137</v>
      </c>
      <c r="B75" s="9" t="n">
        <f aca="false">'Quarterly Data'!B5/'Quarterly Data'!B70</f>
        <v>5.51391119873025</v>
      </c>
      <c r="C75" s="9" t="n">
        <f aca="false">'Quarterly Data'!C5/'Quarterly Data'!C70</f>
        <v>0.590343291007188</v>
      </c>
      <c r="D75" s="9" t="n">
        <f aca="false">'Quarterly Data'!D5/'Quarterly Data'!D70</f>
        <v>0.794625899629892</v>
      </c>
      <c r="E75" s="9" t="n">
        <f aca="false">'Quarterly Data'!E5/'Quarterly Data'!E70</f>
        <v>0.752847908896977</v>
      </c>
      <c r="F75" s="9" t="n">
        <f aca="false">'Quarterly Data'!F5/'Quarterly Data'!F70</f>
        <v>0.532272361514024</v>
      </c>
      <c r="G75" s="9" t="n">
        <f aca="false">'Quarterly Data'!G5/'Quarterly Data'!G70</f>
        <v>0.502500933340211</v>
      </c>
      <c r="H75" s="9" t="n">
        <f aca="false">'Quarterly Data'!H5/'Quarterly Data'!H70</f>
        <v>0.518259842894996</v>
      </c>
      <c r="I75" s="9" t="n">
        <f aca="false">'Quarterly Data'!I5/'Quarterly Data'!I70</f>
        <v>0.49432830298884</v>
      </c>
      <c r="J75" s="9" t="n">
        <f aca="false">'Quarterly Data'!J5/'Quarterly Data'!J70</f>
        <v>0.489065678823704</v>
      </c>
      <c r="K75" s="9" t="n">
        <f aca="false">'Quarterly Data'!K5/'Quarterly Data'!K70</f>
        <v>0.504461035407076</v>
      </c>
      <c r="L75" s="9" t="n">
        <f aca="false">'Quarterly Data'!L5/'Quarterly Data'!L70</f>
        <v>0.562610308635423</v>
      </c>
      <c r="M75" s="9" t="n">
        <f aca="false">'Quarterly Data'!M5/'Quarterly Data'!M70</f>
        <v>0.687412478057508</v>
      </c>
      <c r="N75" s="9" t="n">
        <f aca="false">'Quarterly Data'!N5/'Quarterly Data'!N70</f>
        <v>0.376308858457257</v>
      </c>
      <c r="O75" s="9" t="n">
        <f aca="false">'Quarterly Data'!O5/'Quarterly Data'!O70</f>
        <v>0.656384404983849</v>
      </c>
      <c r="P75" s="9" t="n">
        <f aca="false">'Quarterly Data'!P5/'Quarterly Data'!P70</f>
        <v>0.736439500060901</v>
      </c>
      <c r="Q75" s="9" t="n">
        <f aca="false">'Quarterly Data'!Q5/'Quarterly Data'!Q70</f>
        <v>0.618879862962873</v>
      </c>
      <c r="R75" s="9" t="n">
        <f aca="false">'Quarterly Data'!R5/'Quarterly Data'!R70</f>
        <v>0.666287945619965</v>
      </c>
      <c r="S75" s="9" t="n">
        <f aca="false">'Quarterly Data'!S5/'Quarterly Data'!S70</f>
        <v>0.59027198413581</v>
      </c>
      <c r="T75" s="9" t="n">
        <f aca="false">'Quarterly Data'!T5/'Quarterly Data'!T70</f>
        <v>0.325762478574978</v>
      </c>
      <c r="U75" s="9" t="n">
        <f aca="false">'Quarterly Data'!U5/'Quarterly Data'!U70</f>
        <v>0.807208665694958</v>
      </c>
      <c r="V75" s="9" t="n">
        <f aca="false">'Quarterly Data'!V5/'Quarterly Data'!V70</f>
        <v>0.268723883065089</v>
      </c>
      <c r="W75" s="9" t="n">
        <f aca="false">'Quarterly Data'!W5/'Quarterly Data'!W70</f>
        <v>1.02074978013491</v>
      </c>
      <c r="X75" s="9" t="n">
        <f aca="false">'Quarterly Data'!X5/'Quarterly Data'!X70</f>
        <v>0.687874544284873</v>
      </c>
      <c r="Y75" s="9" t="n">
        <f aca="false">'Quarterly Data'!Y5/'Quarterly Data'!Y70</f>
        <v>1.16656447548549</v>
      </c>
      <c r="Z75" s="9" t="n">
        <f aca="false">'Quarterly Data'!Z5/'Quarterly Data'!Z70</f>
        <v>0.437035504910698</v>
      </c>
      <c r="AA75" s="9" t="n">
        <f aca="false">'Quarterly Data'!AA5/'Quarterly Data'!AA70</f>
        <v>0.485666511810714</v>
      </c>
      <c r="AB75" s="9" t="n">
        <f aca="false">'Quarterly Data'!AB5/'Quarterly Data'!AB70</f>
        <v>1.0914379441381</v>
      </c>
      <c r="AC75" s="9" t="n">
        <f aca="false">'Quarterly Data'!AC5/'Quarterly Data'!AC70</f>
        <v>0.537091240341863</v>
      </c>
      <c r="AD75" s="9" t="n">
        <f aca="false">'Quarterly Data'!AD5/'Quarterly Data'!AD70</f>
        <v>0.485620826099384</v>
      </c>
      <c r="AE75" s="9" t="n">
        <f aca="false">'Quarterly Data'!AE5/'Quarterly Data'!AE70</f>
        <v>0.669669965613294</v>
      </c>
      <c r="AF75" s="9" t="n">
        <f aca="false">'Quarterly Data'!AF5/'Quarterly Data'!AF70</f>
        <v>0.463667625035951</v>
      </c>
      <c r="AG75" s="9" t="n">
        <f aca="false">'Quarterly Data'!AG5/'Quarterly Data'!AG70</f>
        <v>0.740462899466651</v>
      </c>
      <c r="AH75" s="9" t="n">
        <f aca="false">'Quarterly Data'!AH5/'Quarterly Data'!AH70</f>
        <v>0.627709749758768</v>
      </c>
      <c r="AI75" s="9" t="n">
        <f aca="false">'Quarterly Data'!AI5/'Quarterly Data'!AI70</f>
        <v>0.570770407403668</v>
      </c>
      <c r="AJ75" s="9" t="n">
        <f aca="false">'Quarterly Data'!AJ5/'Quarterly Data'!AJ70</f>
        <v>0.677245431757631</v>
      </c>
      <c r="AK75" s="9" t="n">
        <f aca="false">'Quarterly Data'!AK5/'Quarterly Data'!AK70</f>
        <v>0.930319489504106</v>
      </c>
      <c r="AL75" s="9" t="n">
        <f aca="false">'Quarterly Data'!AL5/'Quarterly Data'!AL70</f>
        <v>0.652574110845026</v>
      </c>
      <c r="AM75" s="9" t="n">
        <f aca="false">'Quarterly Data'!AM5/'Quarterly Data'!AM70</f>
        <v>0.610933474769997</v>
      </c>
      <c r="AN75" s="9" t="n">
        <f aca="false">'Quarterly Data'!AN5/'Quarterly Data'!AN70</f>
        <v>0.88981819652832</v>
      </c>
      <c r="AO75" s="9" t="n">
        <f aca="false">'Quarterly Data'!AO5/'Quarterly Data'!AO70</f>
        <v>0.735780101357582</v>
      </c>
      <c r="AP75" s="9" t="n">
        <f aca="false">'Quarterly Data'!AP5/'Quarterly Data'!AP70</f>
        <v>0.56421413879441</v>
      </c>
      <c r="AQ75" s="9" t="n">
        <f aca="false">'Quarterly Data'!AQ5/'Quarterly Data'!AQ70</f>
        <v>0.365123720186929</v>
      </c>
    </row>
    <row r="76" customFormat="false" ht="15" hidden="false" customHeight="true" outlineLevel="0" collapsed="false">
      <c r="A76" s="3" t="s">
        <v>141</v>
      </c>
      <c r="B76" s="9" t="n">
        <f aca="false">'Quarterly Data'!B10/'Quarterly Data'!B70</f>
        <v>0.364328270941376</v>
      </c>
      <c r="C76" s="9" t="n">
        <f aca="false">'Quarterly Data'!C10/'Quarterly Data'!C70</f>
        <v>0.187756010222215</v>
      </c>
      <c r="D76" s="9" t="n">
        <f aca="false">'Quarterly Data'!D10/'Quarterly Data'!D70</f>
        <v>0.189002705173018</v>
      </c>
      <c r="E76" s="9" t="n">
        <f aca="false">'Quarterly Data'!E10/'Quarterly Data'!E70</f>
        <v>0.204898490215163</v>
      </c>
      <c r="F76" s="9" t="n">
        <f aca="false">'Quarterly Data'!F10/'Quarterly Data'!F70</f>
        <v>0.217755562086877</v>
      </c>
      <c r="G76" s="9" t="n">
        <f aca="false">'Quarterly Data'!G10/'Quarterly Data'!G70</f>
        <v>0.195111373785365</v>
      </c>
      <c r="H76" s="9" t="n">
        <f aca="false">'Quarterly Data'!H10/'Quarterly Data'!H70</f>
        <v>0.191029497917205</v>
      </c>
      <c r="I76" s="9" t="n">
        <f aca="false">'Quarterly Data'!I10/'Quarterly Data'!I70</f>
        <v>0.201611227483108</v>
      </c>
      <c r="J76" s="9" t="n">
        <f aca="false">'Quarterly Data'!J10/'Quarterly Data'!J70</f>
        <v>0.236196231722577</v>
      </c>
      <c r="K76" s="9" t="n">
        <f aca="false">'Quarterly Data'!K10/'Quarterly Data'!K70</f>
        <v>0.206699538884879</v>
      </c>
      <c r="L76" s="9" t="n">
        <f aca="false">'Quarterly Data'!L10/'Quarterly Data'!L70</f>
        <v>0.227870062566428</v>
      </c>
      <c r="M76" s="9" t="n">
        <f aca="false">'Quarterly Data'!M10/'Quarterly Data'!M70</f>
        <v>0.202076189900604</v>
      </c>
      <c r="N76" s="9" t="n">
        <f aca="false">'Quarterly Data'!N10/'Quarterly Data'!N70</f>
        <v>0.195054938679234</v>
      </c>
      <c r="O76" s="9" t="n">
        <f aca="false">'Quarterly Data'!O10/'Quarterly Data'!O70</f>
        <v>0.217933661673045</v>
      </c>
      <c r="P76" s="9" t="n">
        <f aca="false">'Quarterly Data'!P10/'Quarterly Data'!P70</f>
        <v>0.185326696475765</v>
      </c>
      <c r="Q76" s="9" t="n">
        <f aca="false">'Quarterly Data'!Q10/'Quarterly Data'!Q70</f>
        <v>0.20783770397525</v>
      </c>
      <c r="R76" s="9" t="n">
        <f aca="false">'Quarterly Data'!R10/'Quarterly Data'!R70</f>
        <v>0.191025957162038</v>
      </c>
      <c r="S76" s="9" t="n">
        <f aca="false">'Quarterly Data'!S10/'Quarterly Data'!S70</f>
        <v>0.183339932768938</v>
      </c>
      <c r="T76" s="9" t="n">
        <f aca="false">'Quarterly Data'!T10/'Quarterly Data'!T70</f>
        <v>0.182558428355032</v>
      </c>
      <c r="U76" s="9" t="n">
        <f aca="false">'Quarterly Data'!U10/'Quarterly Data'!U70</f>
        <v>0.228492520460541</v>
      </c>
      <c r="V76" s="9" t="n">
        <f aca="false">'Quarterly Data'!V10/'Quarterly Data'!V70</f>
        <v>0.162026449716675</v>
      </c>
      <c r="W76" s="9" t="n">
        <f aca="false">'Quarterly Data'!W10/'Quarterly Data'!W70</f>
        <v>0.164640964991934</v>
      </c>
      <c r="X76" s="9" t="n">
        <f aca="false">'Quarterly Data'!X10/'Quarterly Data'!X70</f>
        <v>0.165093864824631</v>
      </c>
      <c r="Y76" s="9" t="n">
        <f aca="false">'Quarterly Data'!Y10/'Quarterly Data'!Y70</f>
        <v>0.166621574039415</v>
      </c>
      <c r="Z76" s="9" t="n">
        <f aca="false">'Quarterly Data'!Z10/'Quarterly Data'!Z70</f>
        <v>0.170969709378342</v>
      </c>
      <c r="AA76" s="9" t="n">
        <f aca="false">'Quarterly Data'!AA10/'Quarterly Data'!AA70</f>
        <v>0.1737438704291</v>
      </c>
      <c r="AB76" s="9" t="n">
        <f aca="false">'Quarterly Data'!AB10/'Quarterly Data'!AB70</f>
        <v>0.173517952543317</v>
      </c>
      <c r="AC76" s="9" t="n">
        <f aca="false">'Quarterly Data'!AC10/'Quarterly Data'!AC70</f>
        <v>0.165937329766398</v>
      </c>
      <c r="AD76" s="9" t="n">
        <f aca="false">'Quarterly Data'!AD10/'Quarterly Data'!AD70</f>
        <v>0.165737702056092</v>
      </c>
      <c r="AE76" s="9" t="n">
        <f aca="false">'Quarterly Data'!AE10/'Quarterly Data'!AE70</f>
        <v>0.155693639641523</v>
      </c>
      <c r="AF76" s="9" t="n">
        <f aca="false">'Quarterly Data'!AF10/'Quarterly Data'!AF70</f>
        <v>0.157630130725227</v>
      </c>
      <c r="AG76" s="9" t="n">
        <f aca="false">'Quarterly Data'!AG10/'Quarterly Data'!AG70</f>
        <v>0.157534438053044</v>
      </c>
      <c r="AH76" s="9" t="n">
        <f aca="false">'Quarterly Data'!AH10/'Quarterly Data'!AH70</f>
        <v>0.162500030623588</v>
      </c>
      <c r="AI76" s="9" t="n">
        <f aca="false">'Quarterly Data'!AI10/'Quarterly Data'!AI70</f>
        <v>0.16282457190925</v>
      </c>
      <c r="AJ76" s="9" t="n">
        <f aca="false">'Quarterly Data'!AJ10/'Quarterly Data'!AJ70</f>
        <v>0.16954532292017</v>
      </c>
      <c r="AK76" s="9" t="n">
        <f aca="false">'Quarterly Data'!AK10/'Quarterly Data'!AK70</f>
        <v>0.183213542739764</v>
      </c>
      <c r="AL76" s="9" t="n">
        <f aca="false">'Quarterly Data'!AL10/'Quarterly Data'!AL70</f>
        <v>0.174562061637544</v>
      </c>
      <c r="AM76" s="9" t="n">
        <f aca="false">'Quarterly Data'!AM10/'Quarterly Data'!AM70</f>
        <v>0.185403656784021</v>
      </c>
      <c r="AN76" s="9" t="n">
        <f aca="false">'Quarterly Data'!AN10/'Quarterly Data'!AN70</f>
        <v>0.192946158812279</v>
      </c>
      <c r="AO76" s="9" t="n">
        <f aca="false">'Quarterly Data'!AO10/'Quarterly Data'!AO70</f>
        <v>0.198938569351406</v>
      </c>
      <c r="AP76" s="9" t="n">
        <f aca="false">'Quarterly Data'!AP10/'Quarterly Data'!AP70</f>
        <v>0.202184175301587</v>
      </c>
      <c r="AQ76" s="9" t="n">
        <f aca="false">'Quarterly Data'!AQ10/'Quarterly Data'!AQ70</f>
        <v>0.2056425909026</v>
      </c>
    </row>
    <row r="77" customFormat="false" ht="15" hidden="false" customHeight="true" outlineLevel="0" collapsed="false">
      <c r="A77" s="3" t="s">
        <v>140</v>
      </c>
      <c r="B77" s="9" t="n">
        <f aca="false">'Quarterly Data'!B9/'Quarterly Data'!B70</f>
        <v>0.416839290106513</v>
      </c>
      <c r="C77" s="9" t="n">
        <f aca="false">'Quarterly Data'!C9/'Quarterly Data'!C70</f>
        <v>0.427929169784892</v>
      </c>
      <c r="D77" s="9" t="n">
        <f aca="false">'Quarterly Data'!D9/'Quarterly Data'!D70</f>
        <v>0.430615253054544</v>
      </c>
      <c r="E77" s="9" t="n">
        <f aca="false">'Quarterly Data'!E9/'Quarterly Data'!E70</f>
        <v>0.43883593696506</v>
      </c>
      <c r="F77" s="9" t="n">
        <f aca="false">'Quarterly Data'!F9/'Quarterly Data'!F70</f>
        <v>0.441012936114366</v>
      </c>
      <c r="G77" s="9" t="n">
        <f aca="false">'Quarterly Data'!G9/'Quarterly Data'!G70</f>
        <v>0.437171757757806</v>
      </c>
      <c r="H77" s="9" t="n">
        <f aca="false">'Quarterly Data'!H9/'Quarterly Data'!H70</f>
        <v>0.446015590419107</v>
      </c>
      <c r="I77" s="9" t="n">
        <f aca="false">'Quarterly Data'!I9/'Quarterly Data'!I70</f>
        <v>0.481303383614444</v>
      </c>
      <c r="J77" s="9" t="n">
        <f aca="false">'Quarterly Data'!J9/'Quarterly Data'!J70</f>
        <v>0.479922825420757</v>
      </c>
      <c r="K77" s="9" t="n">
        <f aca="false">'Quarterly Data'!K9/'Quarterly Data'!K70</f>
        <v>0.472909987119744</v>
      </c>
      <c r="L77" s="9" t="n">
        <f aca="false">'Quarterly Data'!L9/'Quarterly Data'!L70</f>
        <v>0.474624772768438</v>
      </c>
      <c r="M77" s="9" t="n">
        <f aca="false">'Quarterly Data'!M9/'Quarterly Data'!M70</f>
        <v>0.488161582344155</v>
      </c>
      <c r="N77" s="9" t="n">
        <f aca="false">'Quarterly Data'!N9/'Quarterly Data'!N70</f>
        <v>0.492827024957027</v>
      </c>
      <c r="O77" s="9" t="n">
        <f aca="false">'Quarterly Data'!O9/'Quarterly Data'!O70</f>
        <v>0.48692304857505</v>
      </c>
      <c r="P77" s="9" t="n">
        <f aca="false">'Quarterly Data'!P9/'Quarterly Data'!P70</f>
        <v>0.497877772762249</v>
      </c>
      <c r="Q77" s="9" t="n">
        <f aca="false">'Quarterly Data'!Q9/'Quarterly Data'!Q70</f>
        <v>0.509704892883783</v>
      </c>
      <c r="R77" s="9" t="n">
        <f aca="false">'Quarterly Data'!R9/'Quarterly Data'!R70</f>
        <v>0.519445016802605</v>
      </c>
      <c r="S77" s="9" t="n">
        <f aca="false">'Quarterly Data'!S9/'Quarterly Data'!S70</f>
        <v>0.510041164544614</v>
      </c>
      <c r="T77" s="9" t="n">
        <f aca="false">'Quarterly Data'!T9/'Quarterly Data'!T70</f>
        <v>0.503827437275071</v>
      </c>
      <c r="U77" s="9" t="n">
        <f aca="false">'Quarterly Data'!U9/'Quarterly Data'!U70</f>
        <v>0.507299120918166</v>
      </c>
      <c r="V77" s="9" t="n">
        <f aca="false">'Quarterly Data'!V9/'Quarterly Data'!V70</f>
        <v>0.508350757162672</v>
      </c>
      <c r="W77" s="9" t="n">
        <f aca="false">'Quarterly Data'!W9/'Quarterly Data'!W70</f>
        <v>0.506608326969717</v>
      </c>
      <c r="X77" s="9" t="n">
        <f aca="false">'Quarterly Data'!X9/'Quarterly Data'!X70</f>
        <v>0.534932045989746</v>
      </c>
      <c r="Y77" s="9" t="n">
        <f aca="false">'Quarterly Data'!Y9/'Quarterly Data'!Y70</f>
        <v>0.54571637199217</v>
      </c>
      <c r="Z77" s="9" t="n">
        <f aca="false">'Quarterly Data'!Z9/'Quarterly Data'!Z70</f>
        <v>0.56178438384239</v>
      </c>
      <c r="AA77" s="9" t="n">
        <f aca="false">'Quarterly Data'!AA9/'Quarterly Data'!AA70</f>
        <v>0.553515710635613</v>
      </c>
      <c r="AB77" s="9" t="n">
        <f aca="false">'Quarterly Data'!AB9/'Quarterly Data'!AB70</f>
        <v>0.553464158342389</v>
      </c>
      <c r="AC77" s="9" t="n">
        <f aca="false">'Quarterly Data'!AC9/'Quarterly Data'!AC70</f>
        <v>0.556890730961622</v>
      </c>
      <c r="AD77" s="9" t="n">
        <f aca="false">'Quarterly Data'!AD9/'Quarterly Data'!AD70</f>
        <v>0.556743177505265</v>
      </c>
      <c r="AE77" s="9" t="n">
        <f aca="false">'Quarterly Data'!AE9/'Quarterly Data'!AE70</f>
        <v>0.551104958876418</v>
      </c>
      <c r="AF77" s="9" t="n">
        <f aca="false">'Quarterly Data'!AF9/'Quarterly Data'!AF70</f>
        <v>0.559062790999827</v>
      </c>
      <c r="AG77" s="9" t="n">
        <f aca="false">'Quarterly Data'!AG9/'Quarterly Data'!AG70</f>
        <v>0.574019315095589</v>
      </c>
      <c r="AH77" s="9" t="n">
        <f aca="false">'Quarterly Data'!AH9/'Quarterly Data'!AH70</f>
        <v>0.574426643410837</v>
      </c>
      <c r="AI77" s="9" t="n">
        <f aca="false">'Quarterly Data'!AI9/'Quarterly Data'!AI70</f>
        <v>0.562629439694849</v>
      </c>
      <c r="AJ77" s="9" t="n">
        <f aca="false">'Quarterly Data'!AJ9/'Quarterly Data'!AJ70</f>
        <v>0.585003438286715</v>
      </c>
      <c r="AK77" s="9" t="n">
        <f aca="false">'Quarterly Data'!AK9/'Quarterly Data'!AK70</f>
        <v>0.623305988718321</v>
      </c>
      <c r="AL77" s="9" t="n">
        <f aca="false">'Quarterly Data'!AL9/'Quarterly Data'!AL70</f>
        <v>0.617744214694638</v>
      </c>
      <c r="AM77" s="9" t="n">
        <f aca="false">'Quarterly Data'!AM9/'Quarterly Data'!AM70</f>
        <v>0.616120621185391</v>
      </c>
      <c r="AN77" s="9" t="n">
        <f aca="false">'Quarterly Data'!AN9/'Quarterly Data'!AN70</f>
        <v>0.633726473467744</v>
      </c>
      <c r="AO77" s="9" t="n">
        <f aca="false">'Quarterly Data'!AO9/'Quarterly Data'!AO70</f>
        <v>0.64868747731634</v>
      </c>
      <c r="AP77" s="9" t="n">
        <f aca="false">'Quarterly Data'!AP9/'Quarterly Data'!AP70</f>
        <v>0.643490997920205</v>
      </c>
      <c r="AQ77" s="9" t="n">
        <f aca="false">'Quarterly Data'!AQ9/'Quarterly Data'!AQ70</f>
        <v>0.637299653597657</v>
      </c>
    </row>
    <row r="78" customFormat="false" ht="15" hidden="false" customHeight="true" outlineLevel="0" collapsed="false">
      <c r="A78" s="3" t="s">
        <v>35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</row>
    <row r="79" customFormat="false" ht="15" hidden="false" customHeight="true" outlineLevel="0" collapsed="false">
      <c r="A79" s="3" t="s">
        <v>35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</row>
    <row r="80" customFormat="false" ht="15" hidden="false" customHeight="true" outlineLevel="0" collapsed="false">
      <c r="A80" s="10" t="s">
        <v>169</v>
      </c>
    </row>
    <row r="81" customFormat="false" ht="15" hidden="false" customHeight="true" outlineLevel="0" collapsed="false"/>
    <row r="82" customFormat="false" ht="15" hidden="false" customHeight="true" outlineLevel="0" collapsed="false">
      <c r="A82" s="3" t="s">
        <v>170</v>
      </c>
      <c r="B82" s="9" t="n">
        <f aca="false">'Quarterly Data'!B35/'Quarterly Data'!B70</f>
        <v>1.01037284679144</v>
      </c>
      <c r="C82" s="9" t="n">
        <f aca="false">'Quarterly Data'!C35/'Quarterly Data'!C70</f>
        <v>1.04730435070192</v>
      </c>
      <c r="D82" s="9" t="n">
        <f aca="false">'Quarterly Data'!D35/'Quarterly Data'!D70</f>
        <v>0.995776048677487</v>
      </c>
      <c r="E82" s="9" t="n">
        <f aca="false">'Quarterly Data'!E35/'Quarterly Data'!E70</f>
        <v>1.02681916204215</v>
      </c>
      <c r="F82" s="9" t="n">
        <f aca="false">'Quarterly Data'!F35/'Quarterly Data'!F70</f>
        <v>1.01200221200454</v>
      </c>
      <c r="G82" s="9" t="n">
        <f aca="false">'Quarterly Data'!G35/'Quarterly Data'!G70</f>
        <v>0.987093789915159</v>
      </c>
      <c r="H82" s="9" t="n">
        <f aca="false">'Quarterly Data'!H35/'Quarterly Data'!H70</f>
        <v>1.02345324102646</v>
      </c>
      <c r="I82" s="9" t="n">
        <f aca="false">'Quarterly Data'!I35/'Quarterly Data'!I70</f>
        <v>1.04273994440219</v>
      </c>
      <c r="J82" s="9" t="n">
        <f aca="false">'Quarterly Data'!J35/'Quarterly Data'!J70</f>
        <v>1.01940654650328</v>
      </c>
      <c r="K82" s="9" t="n">
        <f aca="false">'Quarterly Data'!K35/'Quarterly Data'!K70</f>
        <v>1.04887013992665</v>
      </c>
      <c r="L82" s="9" t="n">
        <f aca="false">'Quarterly Data'!L35/'Quarterly Data'!L70</f>
        <v>1.07116851709946</v>
      </c>
      <c r="M82" s="9" t="n">
        <f aca="false">'Quarterly Data'!M35/'Quarterly Data'!M70</f>
        <v>1.07271603217461</v>
      </c>
      <c r="N82" s="9" t="n">
        <f aca="false">'Quarterly Data'!N35/'Quarterly Data'!N70</f>
        <v>1.05565079411594</v>
      </c>
      <c r="O82" s="9" t="n">
        <f aca="false">'Quarterly Data'!O35/'Quarterly Data'!O70</f>
        <v>1.06422691725449</v>
      </c>
      <c r="P82" s="9" t="n">
        <f aca="false">'Quarterly Data'!P35/'Quarterly Data'!P70</f>
        <v>1.09670846932422</v>
      </c>
      <c r="Q82" s="9" t="n">
        <f aca="false">'Quarterly Data'!Q35/'Quarterly Data'!Q70</f>
        <v>1.09799158845664</v>
      </c>
      <c r="R82" s="9" t="n">
        <f aca="false">'Quarterly Data'!R35/'Quarterly Data'!R70</f>
        <v>1.0858770028168</v>
      </c>
      <c r="S82" s="9" t="n">
        <f aca="false">'Quarterly Data'!S35/'Quarterly Data'!S70</f>
        <v>1.04917625939354</v>
      </c>
      <c r="T82" s="9" t="n">
        <f aca="false">'Quarterly Data'!T35/'Quarterly Data'!T70</f>
        <v>0.967753721700111</v>
      </c>
      <c r="U82" s="9" t="n">
        <f aca="false">'Quarterly Data'!U35/'Quarterly Data'!U70</f>
        <v>0.9727451156434</v>
      </c>
      <c r="V82" s="9" t="n">
        <f aca="false">'Quarterly Data'!V35/'Quarterly Data'!V70</f>
        <v>0.876608243269683</v>
      </c>
      <c r="W82" s="9" t="n">
        <f aca="false">'Quarterly Data'!W35/'Quarterly Data'!W70</f>
        <v>0.932812008409366</v>
      </c>
      <c r="X82" s="9" t="n">
        <f aca="false">'Quarterly Data'!X35/'Quarterly Data'!X70</f>
        <v>0.943922596836638</v>
      </c>
      <c r="Y82" s="9" t="n">
        <f aca="false">'Quarterly Data'!Y35/'Quarterly Data'!Y70</f>
        <v>0.979639736736657</v>
      </c>
      <c r="Z82" s="9" t="n">
        <f aca="false">'Quarterly Data'!Z35/'Quarterly Data'!Z70</f>
        <v>0.986095562956743</v>
      </c>
      <c r="AA82" s="9" t="n">
        <f aca="false">'Quarterly Data'!AA35/'Quarterly Data'!AA70</f>
        <v>1.0745759459194</v>
      </c>
      <c r="AB82" s="9" t="n">
        <f aca="false">'Quarterly Data'!AB35/'Quarterly Data'!AB70</f>
        <v>1.10720058526907</v>
      </c>
      <c r="AC82" s="9" t="n">
        <f aca="false">'Quarterly Data'!AC35/'Quarterly Data'!AC70</f>
        <v>1.16029692076816</v>
      </c>
      <c r="AD82" s="9" t="n">
        <f aca="false">'Quarterly Data'!AD35/'Quarterly Data'!AD70</f>
        <v>1.09895132758602</v>
      </c>
      <c r="AE82" s="9" t="n">
        <f aca="false">'Quarterly Data'!AE35/'Quarterly Data'!AE70</f>
        <v>1.14801591866992</v>
      </c>
      <c r="AF82" s="9" t="n">
        <f aca="false">'Quarterly Data'!AF35/'Quarterly Data'!AF70</f>
        <v>1.14616158593901</v>
      </c>
      <c r="AG82" s="9" t="n">
        <f aca="false">'Quarterly Data'!AG35/'Quarterly Data'!AG70</f>
        <v>1.18780438828546</v>
      </c>
      <c r="AH82" s="9" t="n">
        <f aca="false">'Quarterly Data'!AH35/'Quarterly Data'!AH70</f>
        <v>1.13480753209232</v>
      </c>
      <c r="AI82" s="9" t="n">
        <f aca="false">'Quarterly Data'!AI35/'Quarterly Data'!AI70</f>
        <v>1.16986658211979</v>
      </c>
      <c r="AJ82" s="9" t="n">
        <f aca="false">'Quarterly Data'!AJ35/'Quarterly Data'!AJ70</f>
        <v>1.22731139938932</v>
      </c>
      <c r="AK82" s="9" t="n">
        <f aca="false">'Quarterly Data'!AK35/'Quarterly Data'!AK70</f>
        <v>1.17843786461751</v>
      </c>
      <c r="AL82" s="9" t="n">
        <f aca="false">'Quarterly Data'!AL35/'Quarterly Data'!AL70</f>
        <v>1.18159781693074</v>
      </c>
      <c r="AM82" s="9" t="n">
        <f aca="false">'Quarterly Data'!AM35/'Quarterly Data'!AM70</f>
        <v>1.21729772405974</v>
      </c>
      <c r="AN82" s="9" t="n">
        <f aca="false">'Quarterly Data'!AN35/'Quarterly Data'!AN70</f>
        <v>1.30474265712288</v>
      </c>
      <c r="AO82" s="9" t="n">
        <f aca="false">'Quarterly Data'!AO35/'Quarterly Data'!AO70</f>
        <v>1.23173344925759</v>
      </c>
      <c r="AP82" s="9" t="n">
        <f aca="false">'Quarterly Data'!AP35/'Quarterly Data'!AP70</f>
        <v>1.18395247274644</v>
      </c>
      <c r="AQ82" s="9" t="n">
        <f aca="false">'Quarterly Data'!AQ35/'Quarterly Data'!AQ70</f>
        <v>1.24025973194868</v>
      </c>
    </row>
    <row r="83" customFormat="false" ht="15" hidden="false" customHeight="true" outlineLevel="0" collapsed="false">
      <c r="A83" s="3" t="s">
        <v>188</v>
      </c>
      <c r="B83" s="13" t="n">
        <f aca="false">B82*4/B10</f>
        <v>0.0436280297360259</v>
      </c>
      <c r="C83" s="13" t="n">
        <f aca="false">C82*4/C10</f>
        <v>0.0475410353710423</v>
      </c>
      <c r="D83" s="13" t="n">
        <f aca="false">D82*4/D10</f>
        <v>0.0466756892211947</v>
      </c>
      <c r="E83" s="13" t="n">
        <f aca="false">E82*4/E10</f>
        <v>0.0476786167249174</v>
      </c>
      <c r="F83" s="13" t="n">
        <f aca="false">F82*4/F10</f>
        <v>0.0470446244393509</v>
      </c>
      <c r="G83" s="13" t="n">
        <f aca="false">G82*4/G10</f>
        <v>0.0442950844897573</v>
      </c>
      <c r="H83" s="13" t="n">
        <f aca="false">H82*4/H10</f>
        <v>0.0471281830899151</v>
      </c>
      <c r="I83" s="13" t="n">
        <f aca="false">I82*4/I10</f>
        <v>0.0485964633910197</v>
      </c>
      <c r="J83" s="13" t="n">
        <f aca="false">J82*4/J10</f>
        <v>0.0495635570868271</v>
      </c>
      <c r="K83" s="13" t="n">
        <f aca="false">K82*4/K10</f>
        <v>0.0494740409703581</v>
      </c>
      <c r="L83" s="13" t="n">
        <f aca="false">L82*4/L10</f>
        <v>0.0488192926365237</v>
      </c>
      <c r="M83" s="13" t="n">
        <f aca="false">M82*4/M10</f>
        <v>0.0500756896922182</v>
      </c>
      <c r="N83" s="13" t="n">
        <f aca="false">N82*4/N10</f>
        <v>0.0443875799013344</v>
      </c>
      <c r="O83" s="13" t="n">
        <f aca="false">O82*4/O10</f>
        <v>0.0441095898873225</v>
      </c>
      <c r="P83" s="13" t="n">
        <f aca="false">P82*4/P10</f>
        <v>0.0424404171331077</v>
      </c>
      <c r="Q83" s="13" t="n">
        <f aca="false">Q82*4/Q10</f>
        <v>0.0441089234494778</v>
      </c>
      <c r="R83" s="13" t="n">
        <f aca="false">R82*4/R10</f>
        <v>0.0546378576171138</v>
      </c>
      <c r="S83" s="13" t="n">
        <f aca="false">S82*4/S10</f>
        <v>0.05343295010063</v>
      </c>
      <c r="T83" s="13" t="n">
        <f aca="false">T82*4/T10</f>
        <v>0.0523866673700296</v>
      </c>
      <c r="U83" s="13" t="n">
        <f aca="false">U82*4/U10</f>
        <v>0.0490922669454475</v>
      </c>
      <c r="V83" s="13" t="n">
        <f aca="false">V82*4/V10</f>
        <v>0.0391614803724751</v>
      </c>
      <c r="W83" s="13" t="n">
        <f aca="false">W82*4/W10</f>
        <v>0.0385924500348627</v>
      </c>
      <c r="X83" s="13" t="n">
        <f aca="false">X82*4/X10</f>
        <v>0.037374688297235</v>
      </c>
      <c r="Y83" s="13" t="n">
        <f aca="false">Y82*4/Y10</f>
        <v>0.0350005328854294</v>
      </c>
      <c r="Z83" s="13" t="n">
        <f aca="false">Z82*4/Z10</f>
        <v>0.0356837082117003</v>
      </c>
      <c r="AA83" s="13" t="n">
        <f aca="false">AA82*4/AA10</f>
        <v>0.0468021484853595</v>
      </c>
      <c r="AB83" s="13" t="n">
        <f aca="false">AB82*4/AB10</f>
        <v>0.050871582651327</v>
      </c>
      <c r="AC83" s="13" t="n">
        <f aca="false">AC82*4/AC10</f>
        <v>0.0585624536490335</v>
      </c>
      <c r="AD83" s="13" t="n">
        <f aca="false">AD82*4/AD10</f>
        <v>0.0546237022247004</v>
      </c>
      <c r="AE83" s="13" t="n">
        <f aca="false">AE82*4/AE10</f>
        <v>0.0526746865866059</v>
      </c>
      <c r="AF83" s="13" t="n">
        <f aca="false">AF82*4/AF10</f>
        <v>0.0570039497232435</v>
      </c>
      <c r="AG83" s="13" t="n">
        <f aca="false">AG82*4/AG10</f>
        <v>0.0563279235605899</v>
      </c>
      <c r="AH83" s="13" t="n">
        <f aca="false">AH82*4/AH10</f>
        <v>0.0535686911545061</v>
      </c>
      <c r="AI83" s="13" t="n">
        <f aca="false">AI82*4/AI10</f>
        <v>0.0508550853085481</v>
      </c>
      <c r="AJ83" s="13" t="n">
        <f aca="false">AJ82*4/AJ10</f>
        <v>0.0493955461847582</v>
      </c>
      <c r="AK83" s="13" t="n">
        <f aca="false">AK82*4/AK10</f>
        <v>0.0488991873206818</v>
      </c>
      <c r="AL83" s="13" t="n">
        <f aca="false">AL82*4/AL10</f>
        <v>0.0496094380890163</v>
      </c>
      <c r="AM83" s="13" t="n">
        <f aca="false">AM82*4/AM10</f>
        <v>0.0526871376585515</v>
      </c>
      <c r="AN83" s="13" t="n">
        <f aca="false">AN82*4/AN10</f>
        <v>0.0583058930011133</v>
      </c>
      <c r="AO83" s="13" t="n">
        <f aca="false">AO82*4/AO10</f>
        <v>0.056480034347702</v>
      </c>
      <c r="AP83" s="13" t="n">
        <f aca="false">AP82*4/AP10</f>
        <v>0.0573143321212407</v>
      </c>
      <c r="AQ83" s="13" t="n">
        <f aca="false">AQ82*4/AQ10</f>
        <v>0.0547270952824046</v>
      </c>
    </row>
    <row r="84" customFormat="false" ht="15" hidden="false" customHeight="true" outlineLevel="0" collapsed="false">
      <c r="A84" s="14" t="s">
        <v>145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customFormat="false" ht="15" hidden="false" customHeight="true" outlineLevel="0" collapsed="false"/>
    <row r="86" customFormat="false" ht="15" hidden="false" customHeight="true" outlineLevel="0" collapsed="false">
      <c r="A86" s="12" t="s">
        <v>172</v>
      </c>
    </row>
    <row r="87" customFormat="false" ht="15" hidden="false" customHeight="true" outlineLevel="0" collapsed="false">
      <c r="A87" s="3" t="s">
        <v>189</v>
      </c>
      <c r="B87" s="9" t="n">
        <f aca="false">'Quarterly Data'!B60/'Quarterly Data'!B71</f>
        <v>21.0320546959156</v>
      </c>
      <c r="C87" s="9" t="n">
        <f aca="false">'Quarterly Data'!C60/'Quarterly Data'!C71</f>
        <v>21.3420527231725</v>
      </c>
      <c r="D87" s="9" t="n">
        <f aca="false">'Quarterly Data'!D60/'Quarterly Data'!D71</f>
        <v>21.2836008414193</v>
      </c>
      <c r="E87" s="9" t="n">
        <f aca="false">'Quarterly Data'!E60/'Quarterly Data'!E71</f>
        <v>22.2020497706249</v>
      </c>
      <c r="F87" s="9" t="n">
        <f aca="false">'Quarterly Data'!F60/'Quarterly Data'!F71</f>
        <v>22.007843817628</v>
      </c>
      <c r="G87" s="9" t="n">
        <f aca="false">'Quarterly Data'!G60/'Quarterly Data'!G71</f>
        <v>21.7612097696267</v>
      </c>
      <c r="H87" s="9" t="n">
        <f aca="false">'Quarterly Data'!H60/'Quarterly Data'!H71</f>
        <v>21.9151589496159</v>
      </c>
      <c r="I87" s="9" t="n">
        <f aca="false">'Quarterly Data'!I60/'Quarterly Data'!I71</f>
        <v>21.9541598570314</v>
      </c>
      <c r="J87" s="9" t="n">
        <f aca="false">'Quarterly Data'!J60/'Quarterly Data'!J71</f>
        <v>21.975570781186</v>
      </c>
      <c r="K87" s="9" t="n">
        <f aca="false">'Quarterly Data'!K60/'Quarterly Data'!K71</f>
        <v>22.1398397763247</v>
      </c>
      <c r="L87" s="9" t="n">
        <f aca="false">'Quarterly Data'!L60/'Quarterly Data'!L71</f>
        <v>22.159529510861</v>
      </c>
      <c r="M87" s="9" t="n">
        <f aca="false">'Quarterly Data'!M60/'Quarterly Data'!M71</f>
        <v>21.4823655066737</v>
      </c>
      <c r="N87" s="9" t="n">
        <f aca="false">'Quarterly Data'!N60/'Quarterly Data'!N71</f>
        <v>21.4969803538319</v>
      </c>
      <c r="O87" s="9" t="n">
        <f aca="false">'Quarterly Data'!O60/'Quarterly Data'!O71</f>
        <v>22.1354278659993</v>
      </c>
      <c r="P87" s="9" t="n">
        <f aca="false">'Quarterly Data'!P60/'Quarterly Data'!P71</f>
        <v>21.6666513826213</v>
      </c>
      <c r="Q87" s="9" t="n">
        <f aca="false">'Quarterly Data'!Q60/'Quarterly Data'!Q71</f>
        <v>21.5493440895322</v>
      </c>
      <c r="R87" s="9" t="n">
        <f aca="false">'Quarterly Data'!R60/'Quarterly Data'!R71</f>
        <v>22.2862243209751</v>
      </c>
      <c r="S87" s="9" t="n">
        <f aca="false">'Quarterly Data'!S60/'Quarterly Data'!S71</f>
        <v>21.4138625423211</v>
      </c>
      <c r="T87" s="9" t="n">
        <f aca="false">'Quarterly Data'!T60/'Quarterly Data'!T71</f>
        <v>21.437243372235</v>
      </c>
      <c r="U87" s="9" t="n">
        <f aca="false">'Quarterly Data'!U60/'Quarterly Data'!U71</f>
        <v>20.8529207692493</v>
      </c>
      <c r="V87" s="9" t="n">
        <f aca="false">'Quarterly Data'!V60/'Quarterly Data'!V71</f>
        <v>20.6532421736437</v>
      </c>
      <c r="W87" s="9" t="n">
        <f aca="false">'Quarterly Data'!W60/'Quarterly Data'!W71</f>
        <v>20.7787689911432</v>
      </c>
      <c r="X87" s="9" t="n">
        <f aca="false">'Quarterly Data'!X60/'Quarterly Data'!X71</f>
        <v>20.8382901998711</v>
      </c>
      <c r="Y87" s="9" t="n">
        <f aca="false">'Quarterly Data'!Y60/'Quarterly Data'!Y71</f>
        <v>21.4402031852442</v>
      </c>
      <c r="Z87" s="9" t="n">
        <f aca="false">'Quarterly Data'!Z60/'Quarterly Data'!Z71</f>
        <v>21.0668896166751</v>
      </c>
      <c r="AA87" s="9" t="n">
        <f aca="false">'Quarterly Data'!AA60/'Quarterly Data'!AA71</f>
        <v>20.9093688511297</v>
      </c>
      <c r="AB87" s="9" t="n">
        <f aca="false">'Quarterly Data'!AB60/'Quarterly Data'!AB71</f>
        <v>20.42715254668</v>
      </c>
      <c r="AC87" s="9" t="n">
        <f aca="false">'Quarterly Data'!AC60/'Quarterly Data'!AC71</f>
        <v>20.787520697501</v>
      </c>
      <c r="AD87" s="9" t="n">
        <f aca="false">'Quarterly Data'!AD60/'Quarterly Data'!AD71</f>
        <v>20.3391274307695</v>
      </c>
      <c r="AE87" s="9" t="n">
        <f aca="false">'Quarterly Data'!AE60/'Quarterly Data'!AE71</f>
        <v>20.2552625814931</v>
      </c>
      <c r="AF87" s="9" t="n">
        <f aca="false">'Quarterly Data'!AF60/'Quarterly Data'!AF71</f>
        <v>20.2689688396357</v>
      </c>
      <c r="AG87" s="9" t="n">
        <f aca="false">'Quarterly Data'!AG60/'Quarterly Data'!AG71</f>
        <v>20.1827231227937</v>
      </c>
      <c r="AH87" s="9" t="n">
        <f aca="false">'Quarterly Data'!AH60/'Quarterly Data'!AH71</f>
        <v>19.9267445555748</v>
      </c>
      <c r="AI87" s="9" t="n">
        <f aca="false">'Quarterly Data'!AI60/'Quarterly Data'!AI71</f>
        <v>20.2666687504972</v>
      </c>
      <c r="AJ87" s="9" t="n">
        <f aca="false">'Quarterly Data'!AJ60/'Quarterly Data'!AJ71</f>
        <v>21.785130981272</v>
      </c>
      <c r="AK87" s="9" t="n">
        <f aca="false">'Quarterly Data'!AK60/'Quarterly Data'!AK71</f>
        <v>21.0882552365618</v>
      </c>
      <c r="AL87" s="9" t="n">
        <f aca="false">'Quarterly Data'!AL60/'Quarterly Data'!AL71</f>
        <v>21.0183975720259</v>
      </c>
      <c r="AM87" s="9" t="n">
        <f aca="false">'Quarterly Data'!AM60/'Quarterly Data'!AM71</f>
        <v>22.1886963884357</v>
      </c>
      <c r="AN87" s="9" t="n">
        <f aca="false">'Quarterly Data'!AN60/'Quarterly Data'!AN71</f>
        <v>22.5183644022545</v>
      </c>
      <c r="AO87" s="9" t="n">
        <f aca="false">'Quarterly Data'!AO60/'Quarterly Data'!AO71</f>
        <v>23.2240098769788</v>
      </c>
      <c r="AP87" s="9" t="n">
        <f aca="false">'Quarterly Data'!AP60/'Quarterly Data'!AP71</f>
        <v>23.791123287362</v>
      </c>
      <c r="AQ87" s="9" t="n">
        <f aca="false">'Quarterly Data'!AQ60/'Quarterly Data'!AQ71</f>
        <v>22.887227183015</v>
      </c>
    </row>
    <row r="88" customFormat="false" ht="15" hidden="false" customHeight="true" outlineLevel="0" collapsed="false">
      <c r="A88" s="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customFormat="false" ht="15" hidden="false" customHeight="true" outlineLevel="0" collapsed="false">
      <c r="A89" s="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1" customFormat="false" ht="15" hidden="false" customHeight="true" outlineLevel="0" collapsed="false">
      <c r="A91" s="12" t="s">
        <v>174</v>
      </c>
    </row>
    <row r="92" customFormat="false" ht="15" hidden="false" customHeight="true" outlineLevel="0" collapsed="false">
      <c r="A92" s="3" t="s">
        <v>190</v>
      </c>
      <c r="B92" s="9" t="n">
        <f aca="false">'Quarterly Data'!B77/'Quarterly Data'!B70</f>
        <v>4.57033103488006</v>
      </c>
      <c r="C92" s="9" t="n">
        <f aca="false">'Quarterly Data'!C77/'Quarterly Data'!C70</f>
        <v>0.512391501773731</v>
      </c>
      <c r="D92" s="9" t="n">
        <f aca="false">'Quarterly Data'!D77/'Quarterly Data'!D70</f>
        <v>2.0304759861405</v>
      </c>
      <c r="E92" s="9" t="n">
        <f aca="false">'Quarterly Data'!E77/'Quarterly Data'!E70</f>
        <v>0.511102224750833</v>
      </c>
      <c r="F92" s="9" t="n">
        <f aca="false">'Quarterly Data'!F77/'Quarterly Data'!F70</f>
        <v>0.525201560314202</v>
      </c>
      <c r="G92" s="9" t="n">
        <f aca="false">'Quarterly Data'!G77/'Quarterly Data'!G70</f>
        <v>0.518482561978178</v>
      </c>
      <c r="H92" s="9" t="n">
        <f aca="false">'Quarterly Data'!H77/'Quarterly Data'!H70</f>
        <v>0.516626706712022</v>
      </c>
      <c r="I92" s="9" t="n">
        <f aca="false">'Quarterly Data'!I77/'Quarterly Data'!I70</f>
        <v>0.513037923880591</v>
      </c>
      <c r="J92" s="9" t="n">
        <f aca="false">'Quarterly Data'!J77/'Quarterly Data'!J70</f>
        <v>0.543026070340418</v>
      </c>
      <c r="K92" s="9" t="n">
        <f aca="false">'Quarterly Data'!K77/'Quarterly Data'!K70</f>
        <v>0.544210270424646</v>
      </c>
      <c r="L92" s="9" t="n">
        <f aca="false">'Quarterly Data'!L77/'Quarterly Data'!L70</f>
        <v>0.543714848146915</v>
      </c>
      <c r="M92" s="9" t="n">
        <f aca="false">'Quarterly Data'!M77/'Quarterly Data'!M70</f>
        <v>0.545610583928505</v>
      </c>
      <c r="N92" s="9" t="n">
        <f aca="false">'Quarterly Data'!N77/'Quarterly Data'!N70</f>
        <v>0.56870235466924</v>
      </c>
      <c r="O92" s="9" t="n">
        <f aca="false">'Quarterly Data'!O77/'Quarterly Data'!O70</f>
        <v>0.567049286785257</v>
      </c>
      <c r="P92" s="9" t="n">
        <f aca="false">'Quarterly Data'!P77/'Quarterly Data'!P70</f>
        <v>0.559037828022842</v>
      </c>
      <c r="Q92" s="9" t="n">
        <f aca="false">'Quarterly Data'!Q77/'Quarterly Data'!Q70</f>
        <v>0.560801275635863</v>
      </c>
      <c r="R92" s="9" t="n">
        <f aca="false">'Quarterly Data'!R77/'Quarterly Data'!R70</f>
        <v>0.596971919072896</v>
      </c>
      <c r="S92" s="9" t="n">
        <f aca="false">'Quarterly Data'!S77/'Quarterly Data'!S70</f>
        <v>0.598365122112036</v>
      </c>
      <c r="T92" s="9" t="n">
        <f aca="false">'Quarterly Data'!T77/'Quarterly Data'!T70</f>
        <v>0.598990360089633</v>
      </c>
      <c r="U92" s="9" t="n">
        <f aca="false">'Quarterly Data'!U77/'Quarterly Data'!U70</f>
        <v>0.596636210216646</v>
      </c>
      <c r="V92" s="9" t="n">
        <f aca="false">'Quarterly Data'!V77/'Quarterly Data'!V70</f>
        <v>0.59216929605512</v>
      </c>
      <c r="W92" s="9" t="n">
        <f aca="false">'Quarterly Data'!W77/'Quarterly Data'!W70</f>
        <v>0.589283301784469</v>
      </c>
      <c r="X92" s="9" t="n">
        <f aca="false">'Quarterly Data'!X77/'Quarterly Data'!X70</f>
        <v>0.586210943474393</v>
      </c>
      <c r="Y92" s="9" t="n">
        <f aca="false">'Quarterly Data'!Y77/'Quarterly Data'!Y70</f>
        <v>0.584344317517274</v>
      </c>
      <c r="Z92" s="9" t="n">
        <f aca="false">'Quarterly Data'!Z77/'Quarterly Data'!Z70</f>
        <v>0.595585366684365</v>
      </c>
      <c r="AA92" s="9" t="n">
        <f aca="false">'Quarterly Data'!AA77/'Quarterly Data'!AA70</f>
        <v>0.59895913226874</v>
      </c>
      <c r="AB92" s="9" t="n">
        <f aca="false">'Quarterly Data'!AB77/'Quarterly Data'!AB70</f>
        <v>0.602223910459044</v>
      </c>
      <c r="AC92" s="9" t="n">
        <f aca="false">'Quarterly Data'!AC77/'Quarterly Data'!AC70</f>
        <v>0.606997209124865</v>
      </c>
      <c r="AD92" s="9" t="n">
        <f aca="false">'Quarterly Data'!AD77/'Quarterly Data'!AD70</f>
        <v>0.637961945501922</v>
      </c>
      <c r="AE92" s="9" t="n">
        <f aca="false">'Quarterly Data'!AE77/'Quarterly Data'!AE70</f>
        <v>0.634670507759118</v>
      </c>
      <c r="AF92" s="9" t="n">
        <f aca="false">'Quarterly Data'!AF77/'Quarterly Data'!AF70</f>
        <v>0.638673013062299</v>
      </c>
      <c r="AG92" s="9" t="n">
        <f aca="false">'Quarterly Data'!AG77/'Quarterly Data'!AG70</f>
        <v>0.637767602851244</v>
      </c>
      <c r="AH92" s="9" t="n">
        <f aca="false">'Quarterly Data'!AH77/'Quarterly Data'!AH70</f>
        <v>0.653882411596871</v>
      </c>
      <c r="AI92" s="9" t="n">
        <f aca="false">'Quarterly Data'!AI77/'Quarterly Data'!AI70</f>
        <v>0.649672963848316</v>
      </c>
      <c r="AJ92" s="9" t="n">
        <f aca="false">'Quarterly Data'!AJ77/'Quarterly Data'!AJ70</f>
        <v>0.647667058967504</v>
      </c>
      <c r="AK92" s="9" t="n">
        <f aca="false">'Quarterly Data'!AK77/'Quarterly Data'!AK70</f>
        <v>0.647609892316251</v>
      </c>
      <c r="AL92" s="9" t="n">
        <f aca="false">'Quarterly Data'!AL77/'Quarterly Data'!AL70</f>
        <v>0.668407065019738</v>
      </c>
      <c r="AM92" s="9" t="n">
        <f aca="false">'Quarterly Data'!AM77/'Quarterly Data'!AM70</f>
        <v>0.668427497981378</v>
      </c>
      <c r="AN92" s="9" t="n">
        <f aca="false">'Quarterly Data'!AN77/'Quarterly Data'!AN70</f>
        <v>0.668843345952204</v>
      </c>
      <c r="AO92" s="9" t="n">
        <f aca="false">'Quarterly Data'!AO77/'Quarterly Data'!AO70</f>
        <v>0.669291268216319</v>
      </c>
      <c r="AP92" s="9" t="n">
        <f aca="false">'Quarterly Data'!AP77/'Quarterly Data'!AP70</f>
        <v>0.686180185366501</v>
      </c>
      <c r="AQ92" s="9" t="n">
        <f aca="false">'Quarterly Data'!AQ77/'Quarterly Data'!AQ70</f>
        <v>0.68676225600099</v>
      </c>
    </row>
    <row r="93" customFormat="false" ht="15" hidden="false" customHeight="true" outlineLevel="0" collapsed="false">
      <c r="A93" s="3" t="s">
        <v>191</v>
      </c>
      <c r="B93" s="9" t="n">
        <f aca="false">'Quarterly Data'!B76</f>
        <v>0.480031360684044</v>
      </c>
      <c r="C93" s="9" t="n">
        <f aca="false">'Quarterly Data'!C76</f>
        <v>0.48377645535632</v>
      </c>
      <c r="D93" s="9" t="n">
        <f aca="false">'Quarterly Data'!D76</f>
        <v>0.483457535000307</v>
      </c>
      <c r="E93" s="9" t="n">
        <f aca="false">'Quarterly Data'!E76</f>
        <v>0.483847856105496</v>
      </c>
      <c r="F93" s="9" t="n">
        <f aca="false">'Quarterly Data'!F76</f>
        <v>0.496978320481153</v>
      </c>
      <c r="G93" s="9" t="n">
        <f aca="false">'Quarterly Data'!G76</f>
        <v>0.497000238238022</v>
      </c>
      <c r="H93" s="9" t="n">
        <f aca="false">'Quarterly Data'!H76</f>
        <v>0.497007636536804</v>
      </c>
      <c r="I93" s="9" t="n">
        <f aca="false">'Quarterly Data'!I76</f>
        <v>0.497042075988358</v>
      </c>
      <c r="J93" s="9" t="n">
        <f aca="false">'Quarterly Data'!J76</f>
        <v>0.523372712713879</v>
      </c>
      <c r="K93" s="9" t="n">
        <f aca="false">'Quarterly Data'!K76</f>
        <v>0.523630294261667</v>
      </c>
      <c r="L93" s="9" t="n">
        <f aca="false">'Quarterly Data'!L76</f>
        <v>0.523446415377304</v>
      </c>
      <c r="M93" s="9" t="n">
        <f aca="false">'Quarterly Data'!M76</f>
        <v>0.52354633789513</v>
      </c>
      <c r="N93" s="9" t="n">
        <f aca="false">'Quarterly Data'!N76</f>
        <v>0.546295690751674</v>
      </c>
      <c r="O93" s="9" t="n">
        <f aca="false">'Quarterly Data'!O76</f>
        <v>0.545922046396357</v>
      </c>
      <c r="P93" s="9" t="n">
        <f aca="false">'Quarterly Data'!P76</f>
        <v>0.546000443562055</v>
      </c>
      <c r="Q93" s="9" t="n">
        <f aca="false">'Quarterly Data'!Q76</f>
        <v>0.546062843384466</v>
      </c>
      <c r="R93" s="9" t="n">
        <f aca="false">'Quarterly Data'!R76</f>
        <v>0.575761147896112</v>
      </c>
      <c r="S93" s="9" t="n">
        <f aca="false">'Quarterly Data'!S76</f>
        <v>0.575477214360335</v>
      </c>
      <c r="T93" s="9" t="n">
        <f aca="false">'Quarterly Data'!T76</f>
        <v>0.575478617412846</v>
      </c>
      <c r="U93" s="9" t="n">
        <f aca="false">'Quarterly Data'!U76</f>
        <v>0.575489264122144</v>
      </c>
      <c r="V93" s="9" t="n">
        <f aca="false">'Quarterly Data'!V76</f>
        <v>0.574661992966363</v>
      </c>
      <c r="W93" s="9" t="n">
        <f aca="false">'Quarterly Data'!W76</f>
        <v>0.576381690692442</v>
      </c>
      <c r="X93" s="9" t="n">
        <f aca="false">'Quarterly Data'!X76</f>
        <v>0.576444269082586</v>
      </c>
      <c r="Y93" s="9" t="n">
        <f aca="false">'Quarterly Data'!Y76</f>
        <v>0.576665666087697</v>
      </c>
      <c r="Z93" s="9" t="n">
        <f aca="false">'Quarterly Data'!Z76</f>
        <v>0.587292605339232</v>
      </c>
      <c r="AA93" s="9" t="n">
        <f aca="false">'Quarterly Data'!AA76</f>
        <v>0.587331024065887</v>
      </c>
      <c r="AB93" s="9" t="n">
        <f aca="false">'Quarterly Data'!AB76</f>
        <v>0.587317066867099</v>
      </c>
      <c r="AC93" s="9" t="n">
        <f aca="false">'Quarterly Data'!AC76</f>
        <v>0.587754084824668</v>
      </c>
      <c r="AD93" s="9" t="n">
        <f aca="false">'Quarterly Data'!AD76</f>
        <v>0.61591088050617</v>
      </c>
      <c r="AE93" s="9" t="n">
        <f aca="false">'Quarterly Data'!AE76</f>
        <v>0.616518012189232</v>
      </c>
      <c r="AF93" s="9" t="n">
        <f aca="false">'Quarterly Data'!AF76</f>
        <v>0.617102540469707</v>
      </c>
      <c r="AG93" s="9" t="n">
        <f aca="false">'Quarterly Data'!AG76</f>
        <v>0.617188889723269</v>
      </c>
      <c r="AH93" s="9" t="n">
        <f aca="false">'Quarterly Data'!AH76</f>
        <v>0.632834660778894</v>
      </c>
      <c r="AI93" s="9" t="n">
        <f aca="false">'Quarterly Data'!AI76</f>
        <v>0.63207271821127</v>
      </c>
      <c r="AJ93" s="9" t="n">
        <f aca="false">'Quarterly Data'!AJ76</f>
        <v>0.632186731581316</v>
      </c>
      <c r="AK93" s="9" t="n">
        <f aca="false">'Quarterly Data'!AK76</f>
        <v>0.632210071315673</v>
      </c>
      <c r="AL93" s="9" t="n">
        <f aca="false">'Quarterly Data'!AL76</f>
        <v>0.650735329047773</v>
      </c>
      <c r="AM93" s="9" t="n">
        <f aca="false">'Quarterly Data'!AM76</f>
        <v>0.647223429319201</v>
      </c>
      <c r="AN93" s="9" t="n">
        <f aca="false">'Quarterly Data'!AN76</f>
        <v>0.649123414615223</v>
      </c>
      <c r="AO93" s="9" t="n">
        <f aca="false">'Quarterly Data'!AO76</f>
        <v>0.649023091566033</v>
      </c>
      <c r="AP93" s="9" t="n">
        <f aca="false">'Quarterly Data'!AP76</f>
        <v>0.66084384771879</v>
      </c>
      <c r="AQ93" s="9" t="n">
        <f aca="false">'Quarterly Data'!AQ76</f>
        <v>0.659593210666169</v>
      </c>
    </row>
    <row r="94" customFormat="false" ht="15" hidden="false" customHeight="true" outlineLevel="0" collapsed="false">
      <c r="A94" s="3" t="s">
        <v>176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customFormat="false" ht="15" hidden="false" customHeight="true" outlineLevel="0" collapsed="false">
      <c r="A95" s="3" t="s">
        <v>192</v>
      </c>
      <c r="B95" s="13" t="n">
        <f aca="false">B93*4/B6</f>
        <v>0.0268356937332176</v>
      </c>
      <c r="C95" s="13" t="n">
        <f aca="false">C93*4/C6</f>
        <v>0.0290016359365103</v>
      </c>
      <c r="D95" s="13" t="n">
        <f aca="false">D93*4/D6</f>
        <v>0.0302159432647957</v>
      </c>
      <c r="E95" s="13" t="n">
        <f aca="false">E93*4/E6</f>
        <v>0.0302919284093438</v>
      </c>
      <c r="F95" s="13" t="n">
        <f aca="false">F93*4/F6</f>
        <v>0.0310675422087737</v>
      </c>
      <c r="G95" s="13" t="n">
        <f aca="false">G93*4/G6</f>
        <v>0.029528006903178</v>
      </c>
      <c r="H95" s="13" t="n">
        <f aca="false">H93*4/H6</f>
        <v>0.0306323746233729</v>
      </c>
      <c r="I95" s="13" t="n">
        <f aca="false">I93*4/I6</f>
        <v>0.0311507695591729</v>
      </c>
      <c r="J95" s="13" t="n">
        <f aca="false">J93*4/J6</f>
        <v>0.0347497963102366</v>
      </c>
      <c r="K95" s="13" t="n">
        <f aca="false">K93*4/K6</f>
        <v>0.0334527579118836</v>
      </c>
      <c r="L95" s="13" t="n">
        <f aca="false">L93*4/L6</f>
        <v>0.0319389031603678</v>
      </c>
      <c r="M95" s="13" t="n">
        <f aca="false">M93*4/M6</f>
        <v>0.032642741330373</v>
      </c>
      <c r="N95" s="13" t="n">
        <f aca="false">N93*4/N6</f>
        <v>0.0296967637949757</v>
      </c>
      <c r="O95" s="13" t="n">
        <f aca="false">O93*4/O6</f>
        <v>0.0293814353476218</v>
      </c>
      <c r="P95" s="13" t="n">
        <f aca="false">P93*4/P6</f>
        <v>0.0267488329697162</v>
      </c>
      <c r="Q95" s="13" t="n">
        <f aca="false">Q93*4/Q6</f>
        <v>0.0280131363733104</v>
      </c>
      <c r="R95" s="13" t="n">
        <f aca="false">R93*4/R6</f>
        <v>0.0402909066667197</v>
      </c>
      <c r="S95" s="13" t="n">
        <f aca="false">S93*4/S6</f>
        <v>0.0403292326897326</v>
      </c>
      <c r="T95" s="13" t="n">
        <f aca="false">T93*4/T6</f>
        <v>0.0439247909078857</v>
      </c>
      <c r="U95" s="13" t="n">
        <f aca="false">U93*4/U6</f>
        <v>0.039446932073149</v>
      </c>
      <c r="V95" s="13" t="n">
        <f aca="false">V93*4/V6</f>
        <v>0.0333935307650404</v>
      </c>
      <c r="W95" s="13" t="n">
        <f aca="false">W93*4/W6</f>
        <v>0.0303936573777557</v>
      </c>
      <c r="X95" s="13" t="n">
        <f aca="false">X93*4/X6</f>
        <v>0.0287734483546847</v>
      </c>
      <c r="Y95" s="13" t="n">
        <f aca="false">Y93*4/Y6</f>
        <v>0.0254969118619285</v>
      </c>
      <c r="Z95" s="13" t="n">
        <f aca="false">Z93*4/Z6</f>
        <v>0.0262706480612344</v>
      </c>
      <c r="AA95" s="13" t="n">
        <f aca="false">AA93*4/AA6</f>
        <v>0.0331442966003571</v>
      </c>
      <c r="AB95" s="13" t="n">
        <f aca="false">AB93*4/AB6</f>
        <v>0.0352837063932604</v>
      </c>
      <c r="AC95" s="13" t="n">
        <f aca="false">AC93*4/AC6</f>
        <v>0.0402466654109298</v>
      </c>
      <c r="AD95" s="13" t="n">
        <f aca="false">AD93*4/AD6</f>
        <v>0.0410020315788756</v>
      </c>
      <c r="AE95" s="13" t="n">
        <f aca="false">AE93*4/AE6</f>
        <v>0.0368764805340058</v>
      </c>
      <c r="AF95" s="13" t="n">
        <f aca="false">AF93*4/AF6</f>
        <v>0.0410656578448653</v>
      </c>
      <c r="AG95" s="13" t="n">
        <f aca="false">AG93*4/AG6</f>
        <v>0.0385035727336174</v>
      </c>
      <c r="AH95" s="13" t="n">
        <f aca="false">AH93*4/AH6</f>
        <v>0.0390714766181471</v>
      </c>
      <c r="AI95" s="13" t="n">
        <f aca="false">AI93*4/AI6</f>
        <v>0.0352489763008284</v>
      </c>
      <c r="AJ95" s="13" t="n">
        <f aca="false">AJ93*4/AJ6</f>
        <v>0.0325957883115234</v>
      </c>
      <c r="AK95" s="13" t="n">
        <f aca="false">AK93*4/AK6</f>
        <v>0.0335894471083981</v>
      </c>
      <c r="AL95" s="13" t="n">
        <f aca="false">AL93*4/AL6</f>
        <v>0.0350652826515583</v>
      </c>
      <c r="AM95" s="13" t="n">
        <f aca="false">AM93*4/AM6</f>
        <v>0.0368756631368641</v>
      </c>
      <c r="AN95" s="13" t="n">
        <f aca="false">AN93*4/AN6</f>
        <v>0.0387714022858781</v>
      </c>
      <c r="AO95" s="13" t="n">
        <f aca="false">AO93*4/AO6</f>
        <v>0.0405725505275025</v>
      </c>
      <c r="AP95" s="13" t="n">
        <f aca="false">AP93*4/AP6</f>
        <v>0.044944251851903</v>
      </c>
      <c r="AQ95" s="13" t="n">
        <f aca="false">AQ93*4/AQ6</f>
        <v>0.0389481957179213</v>
      </c>
    </row>
    <row r="96" customFormat="false" ht="15" hidden="false" customHeight="true" outlineLevel="0" collapsed="false">
      <c r="A96" s="14" t="s">
        <v>145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2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193</v>
      </c>
    </row>
    <row r="2" customFormat="false" ht="15" hidden="false" customHeight="true" outlineLevel="0" collapsed="false">
      <c r="A2" s="10" t="s">
        <v>194</v>
      </c>
    </row>
    <row r="3" customFormat="false" ht="15" hidden="false" customHeight="true" outlineLevel="0" collapsed="false">
      <c r="A3" s="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customFormat="false" ht="15" hidden="false" customHeight="true" outlineLevel="0" collapsed="false">
      <c r="A4" s="12" t="s">
        <v>195</v>
      </c>
      <c r="B4" s="3"/>
      <c r="C4" s="3"/>
      <c r="D4" s="3"/>
      <c r="E4" s="3"/>
      <c r="F4" s="12" t="s">
        <v>196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customFormat="false" ht="15" hidden="false" customHeight="true" outlineLevel="0" collapsed="false">
      <c r="A5" s="3" t="s">
        <v>197</v>
      </c>
      <c r="B5" s="7" t="n">
        <f aca="false">(42-1)/4</f>
        <v>10.25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customFormat="false" ht="15" hidden="false" customHeight="true" outlineLevel="0" collapsed="false">
      <c r="A6" s="3" t="s">
        <v>54</v>
      </c>
      <c r="B6" s="17" t="s">
        <v>198</v>
      </c>
      <c r="C6" s="17" t="s">
        <v>199</v>
      </c>
      <c r="D6" s="9"/>
      <c r="E6" s="9"/>
      <c r="F6" s="9"/>
      <c r="G6" s="9"/>
      <c r="H6" s="18" t="s">
        <v>200</v>
      </c>
      <c r="I6" s="18" t="s">
        <v>126</v>
      </c>
      <c r="J6" s="18" t="s">
        <v>127</v>
      </c>
      <c r="K6" s="18" t="s">
        <v>128</v>
      </c>
      <c r="L6" s="18" t="s">
        <v>129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customFormat="false" ht="15" hidden="false" customHeight="true" outlineLevel="0" collapsed="false">
      <c r="A7" s="3" t="s">
        <v>201</v>
      </c>
      <c r="B7" s="19" t="n">
        <f aca="false">('Quarterly Data'!AQ45/'Quarterly Data'!B45)^(1/$B$5)-1</f>
        <v>0.0274875286367837</v>
      </c>
      <c r="C7" s="19" t="n">
        <f aca="false">(('Quarterly Data'!AQ45/'Quarterly Data'!AQ51)/('Quarterly Data'!B45/'Quarterly Data'!B51))^(1/$B$5)-1</f>
        <v>0.0256646435974339</v>
      </c>
      <c r="D7" s="9"/>
      <c r="E7" s="9"/>
      <c r="F7" s="17" t="s">
        <v>202</v>
      </c>
      <c r="G7" s="9"/>
      <c r="H7" s="19" t="n">
        <f aca="false">SUM('Quarterly Data'!AN45:AQ45)/'Quarterly Data'!AQ56</f>
        <v>0.0521483985245479</v>
      </c>
      <c r="I7" s="19" t="n">
        <f aca="false">'Quarterly Data'!AN45*4/'Quarterly Data'!AN56</f>
        <v>0.0524997832072086</v>
      </c>
      <c r="J7" s="19" t="n">
        <f aca="false">'Quarterly Data'!AO45*4/'Quarterly Data'!AO56</f>
        <v>0.0556201402089706</v>
      </c>
      <c r="K7" s="19" t="n">
        <f aca="false">'Quarterly Data'!AP45*4/'Quarterly Data'!AP56</f>
        <v>0.0612281163695739</v>
      </c>
      <c r="L7" s="19" t="n">
        <f aca="false">'Quarterly Data'!AQ45*4/'Quarterly Data'!AQ56</f>
        <v>0.0512720871177309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customFormat="false" ht="15" hidden="false" customHeight="true" outlineLevel="0" collapsed="false">
      <c r="A8" s="3" t="s">
        <v>203</v>
      </c>
      <c r="B8" s="19" t="n">
        <f aca="false">('Quarterly Data'!AQ35/'Quarterly Data'!B35)^(1/$B$5)-1</f>
        <v>0.024568410356858</v>
      </c>
      <c r="C8" s="19" t="n">
        <f aca="false">(('Quarterly Data'!AQ35/'Quarterly Data'!AQ51)/('Quarterly Data'!B35/'Quarterly Data'!B51))^(1/$B$5)-1</f>
        <v>0.0227507041804065</v>
      </c>
      <c r="D8" s="9"/>
      <c r="E8" s="9"/>
      <c r="F8" s="17" t="s">
        <v>204</v>
      </c>
      <c r="G8" s="9"/>
      <c r="H8" s="19" t="n">
        <f aca="false">SUM('Quarterly Data'!AN26:AQ26)/'Quarterly Data'!AQ56</f>
        <v>0.0586442130458415</v>
      </c>
      <c r="I8" s="19" t="n">
        <f aca="false">'Quarterly Data'!AN26*4/'Quarterly Data'!AN56</f>
        <v>0.0637853397022756</v>
      </c>
      <c r="J8" s="19" t="n">
        <f aca="false">'Quarterly Data'!AO26*4/'Quarterly Data'!AO56</f>
        <v>0.0619607763467891</v>
      </c>
      <c r="K8" s="19" t="n">
        <f aca="false">'Quarterly Data'!AP26*4/'Quarterly Data'!AP56</f>
        <v>0.063538809890713</v>
      </c>
      <c r="L8" s="19" t="n">
        <f aca="false">'Quarterly Data'!AQ26*4/'Quarterly Data'!AQ56</f>
        <v>0.0580584157692889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customFormat="false" ht="15" hidden="false" customHeight="true" outlineLevel="0" collapsed="false">
      <c r="A9" s="3" t="s">
        <v>205</v>
      </c>
      <c r="B9" s="19" t="n">
        <f aca="false">('Quarterly Data'!AQ27/'Quarterly Data'!B27)^(1/$B$5)-1</f>
        <v>0.0352420742248654</v>
      </c>
      <c r="C9" s="19" t="n">
        <f aca="false">(('Quarterly Data'!AQ27/'Quarterly Data'!AQ51)/('Quarterly Data'!B27/'Quarterly Data'!B51))^(1/$B$5)-1</f>
        <v>0.0334054316996626</v>
      </c>
      <c r="F9" s="3" t="s">
        <v>206</v>
      </c>
      <c r="H9" s="19" t="n">
        <f aca="false">SUM('Quarterly Data'!AN35:AQ35)/'Quarterly Data'!AQ63</f>
        <v>0.0532871017991847</v>
      </c>
      <c r="I9" s="19" t="n">
        <f aca="false">'Quarterly Data'!AN35*4/'Quarterly Data'!AN63</f>
        <v>0.057069790723028</v>
      </c>
      <c r="J9" s="19" t="n">
        <f aca="false">'Quarterly Data'!AO35*4/'Quarterly Data'!AO63</f>
        <v>0.0552911391634366</v>
      </c>
      <c r="K9" s="19" t="n">
        <f aca="false">'Quarterly Data'!AP35*4/'Quarterly Data'!AP63</f>
        <v>0.0558526394233087</v>
      </c>
      <c r="L9" s="19" t="n">
        <f aca="false">'Quarterly Data'!AQ35*4/'Quarterly Data'!AQ63</f>
        <v>0.0530388585477724</v>
      </c>
    </row>
    <row r="10" customFormat="false" ht="15" hidden="false" customHeight="true" outlineLevel="0" collapsed="false">
      <c r="A10" s="3" t="s">
        <v>207</v>
      </c>
      <c r="B10" s="19" t="n">
        <f aca="false">('Quarterly Data'!AQ26/'Quarterly Data'!B26)^(1/$B$5)-1</f>
        <v>0.0508563424244277</v>
      </c>
      <c r="C10" s="19" t="n">
        <f aca="false">(('Quarterly Data'!AQ26/'Quarterly Data'!AQ51)/('Quarterly Data'!B26/'Quarterly Data'!B51))^(1/$B$5)-1</f>
        <v>0.0489919983309741</v>
      </c>
      <c r="F10" s="3" t="s">
        <v>208</v>
      </c>
      <c r="H10" s="19" t="n">
        <f aca="false">SUM('Quarterly Data'!AN22:AQ22)/'Quarterly Data'!AQ63</f>
        <v>0.0590379306882996</v>
      </c>
      <c r="I10" s="19" t="n">
        <f aca="false">'Quarterly Data'!AN22*4/'Quarterly Data'!AN63</f>
        <v>0.0588492711873428</v>
      </c>
      <c r="J10" s="19" t="n">
        <f aca="false">'Quarterly Data'!AO22*4/'Quarterly Data'!AO63</f>
        <v>0.061846651374391</v>
      </c>
      <c r="K10" s="19" t="n">
        <f aca="false">'Quarterly Data'!AP22*4/'Quarterly Data'!AP63</f>
        <v>0.0651001964262512</v>
      </c>
      <c r="L10" s="19" t="n">
        <f aca="false">'Quarterly Data'!AQ22*4/'Quarterly Data'!AQ63</f>
        <v>0.0596569539830179</v>
      </c>
    </row>
    <row r="11" customFormat="false" ht="15" hidden="false" customHeight="true" outlineLevel="0" collapsed="false">
      <c r="F11" s="14" t="s">
        <v>209</v>
      </c>
    </row>
    <row r="12" customFormat="false" ht="15" hidden="false" customHeight="true" outlineLevel="0" collapsed="false">
      <c r="A12" s="10" t="s">
        <v>210</v>
      </c>
    </row>
    <row r="13" customFormat="false" ht="15" hidden="false" customHeight="true" outlineLevel="0" collapsed="false">
      <c r="A13" s="12" t="s">
        <v>211</v>
      </c>
    </row>
    <row r="14" customFormat="false" ht="15" hidden="false" customHeight="true" outlineLevel="0" collapsed="false">
      <c r="B14" s="11" t="s">
        <v>212</v>
      </c>
      <c r="C14" s="11" t="s">
        <v>213</v>
      </c>
      <c r="D14" s="11" t="s">
        <v>214</v>
      </c>
      <c r="E14" s="11" t="s">
        <v>215</v>
      </c>
      <c r="F14" s="11" t="s">
        <v>216</v>
      </c>
      <c r="G14" s="11" t="s">
        <v>217</v>
      </c>
      <c r="H14" s="11" t="s">
        <v>218</v>
      </c>
      <c r="I14" s="11" t="s">
        <v>219</v>
      </c>
      <c r="J14" s="11" t="s">
        <v>220</v>
      </c>
      <c r="K14" s="11" t="s">
        <v>221</v>
      </c>
      <c r="L14" s="11" t="s">
        <v>222</v>
      </c>
    </row>
    <row r="15" customFormat="false" ht="15" hidden="false" customHeight="true" outlineLevel="0" collapsed="false">
      <c r="A15" s="3" t="s">
        <v>68</v>
      </c>
      <c r="B15" s="7" t="n">
        <f aca="false">SUM('Quarterly Data'!B22:E22)/AVERAGE('Quarterly Data'!B51:E51)</f>
        <v>4.0709669563966</v>
      </c>
      <c r="C15" s="7" t="n">
        <f aca="false">SUM('Quarterly Data'!F22:I22)/AVERAGE('Quarterly Data'!F51:I51)</f>
        <v>4.20225825962146</v>
      </c>
      <c r="D15" s="7" t="n">
        <f aca="false">SUM('Quarterly Data'!J22:M22)/AVERAGE('Quarterly Data'!J51:M51)</f>
        <v>4.37686728561475</v>
      </c>
      <c r="E15" s="7" t="n">
        <f aca="false">SUM('Quarterly Data'!N22:Q22)/AVERAGE('Quarterly Data'!N51:Q51)</f>
        <v>4.53861141142456</v>
      </c>
      <c r="F15" s="7" t="n">
        <f aca="false">SUM('Quarterly Data'!R22:U22)/AVERAGE('Quarterly Data'!R51:U51)</f>
        <v>4.26250347417874</v>
      </c>
      <c r="G15" s="7" t="n">
        <f aca="false">SUM('Quarterly Data'!V22:Y22)/AVERAGE('Quarterly Data'!V51:Y51)</f>
        <v>4.03660382504906</v>
      </c>
      <c r="H15" s="7" t="n">
        <f aca="false">SUM('Quarterly Data'!Z22:AC22)/AVERAGE('Quarterly Data'!Z51:AC51)</f>
        <v>4.66361861143403</v>
      </c>
      <c r="I15" s="7" t="n">
        <f aca="false">SUM('Quarterly Data'!AD22:AG22)/AVERAGE('Quarterly Data'!AD51:AG51)</f>
        <v>4.88304378437475</v>
      </c>
      <c r="J15" s="7" t="n">
        <f aca="false">SUM('Quarterly Data'!AH22:AK22)/AVERAGE('Quarterly Data'!AH51:AK51)</f>
        <v>5.0837886221234</v>
      </c>
      <c r="K15" s="7" t="n">
        <f aca="false">SUM('Quarterly Data'!AL22:AO22)/AVERAGE('Quarterly Data'!AL51:AO51)</f>
        <v>5.22244990036538</v>
      </c>
      <c r="L15" s="7" t="n">
        <f aca="false">SUM('Quarterly Data'!AP22:AQ22)*2/AVERAGE('Quarterly Data'!AP51:AQ51)</f>
        <v>5.33858182269655</v>
      </c>
    </row>
    <row r="16" customFormat="false" ht="15" hidden="false" customHeight="true" outlineLevel="0" collapsed="false">
      <c r="A16" s="3" t="s">
        <v>203</v>
      </c>
      <c r="B16" s="7" t="n">
        <f aca="false">SUM('Quarterly Data'!B35:E35)/AVERAGE('Quarterly Data'!B51:E51)</f>
        <v>3.84364273650158</v>
      </c>
      <c r="C16" s="7" t="n">
        <f aca="false">SUM('Quarterly Data'!F35:I35)/AVERAGE('Quarterly Data'!F51:I51)</f>
        <v>3.89059950698253</v>
      </c>
      <c r="D16" s="7" t="n">
        <f aca="false">SUM('Quarterly Data'!J35:M35)/AVERAGE('Quarterly Data'!J51:M51)</f>
        <v>4.04674471524065</v>
      </c>
      <c r="E16" s="7" t="n">
        <f aca="false">SUM('Quarterly Data'!N35:Q35)/AVERAGE('Quarterly Data'!N51:Q51)</f>
        <v>4.17542555790141</v>
      </c>
      <c r="F16" s="7" t="n">
        <f aca="false">SUM('Quarterly Data'!R35:U35)/AVERAGE('Quarterly Data'!R51:U51)</f>
        <v>3.92175019265049</v>
      </c>
      <c r="G16" s="7" t="n">
        <f aca="false">SUM('Quarterly Data'!V35:Y35)/AVERAGE('Quarterly Data'!V51:Y51)</f>
        <v>3.65529206688176</v>
      </c>
      <c r="H16" s="7" t="n">
        <f aca="false">SUM('Quarterly Data'!Z35:AC35)/AVERAGE('Quarterly Data'!Z51:AC51)</f>
        <v>4.22663448265954</v>
      </c>
      <c r="I16" s="7" t="n">
        <f aca="false">SUM('Quarterly Data'!AD35:AG35)/AVERAGE('Quarterly Data'!AD51:AG51)</f>
        <v>4.43307144260013</v>
      </c>
      <c r="J16" s="7" t="n">
        <f aca="false">SUM('Quarterly Data'!AH35:AK35)/AVERAGE('Quarterly Data'!AH51:AK51)</f>
        <v>4.58110190927953</v>
      </c>
      <c r="K16" s="7" t="n">
        <f aca="false">SUM('Quarterly Data'!AL35:AO35)/AVERAGE('Quarterly Data'!AL51:AO51)</f>
        <v>4.7795205041999</v>
      </c>
      <c r="L16" s="7" t="n">
        <f aca="false">SUM('Quarterly Data'!AP35:AQ35)*2/AVERAGE('Quarterly Data'!AP51:AQ51)</f>
        <v>4.66402966023358</v>
      </c>
    </row>
    <row r="17" customFormat="false" ht="15" hidden="false" customHeight="true" outlineLevel="0" collapsed="false">
      <c r="A17" s="3" t="s">
        <v>207</v>
      </c>
      <c r="B17" s="7" t="n">
        <f aca="false">SUM('Quarterly Data'!B26:E26)/AVERAGE('Quarterly Data'!B51:E51)</f>
        <v>2.94921797404952</v>
      </c>
      <c r="C17" s="7" t="n">
        <f aca="false">SUM('Quarterly Data'!F26:I26)/AVERAGE('Quarterly Data'!F51:I51)</f>
        <v>3.08721623102512</v>
      </c>
      <c r="D17" s="7" t="n">
        <f aca="false">SUM('Quarterly Data'!J26:M26)/AVERAGE('Quarterly Data'!J51:M51)</f>
        <v>3.14798290009245</v>
      </c>
      <c r="E17" s="7" t="n">
        <f aca="false">SUM('Quarterly Data'!N26:Q26)/AVERAGE('Quarterly Data'!N51:Q51)</f>
        <v>3.33925611329764</v>
      </c>
      <c r="F17" s="7" t="n">
        <f aca="false">SUM('Quarterly Data'!R26:U26)/AVERAGE('Quarterly Data'!R51:U51)</f>
        <v>3.11514709360498</v>
      </c>
      <c r="G17" s="7" t="n">
        <f aca="false">SUM('Quarterly Data'!V26:Y26)/AVERAGE('Quarterly Data'!V51:Y51)</f>
        <v>2.93773071667836</v>
      </c>
      <c r="H17" s="7" t="n">
        <f aca="false">SUM('Quarterly Data'!Z26:AC26)/AVERAGE('Quarterly Data'!Z51:AC51)</f>
        <v>3.49436774777011</v>
      </c>
      <c r="I17" s="7" t="n">
        <f aca="false">SUM('Quarterly Data'!AD26:AG26)/AVERAGE('Quarterly Data'!AD51:AG51)</f>
        <v>3.7201321481292</v>
      </c>
      <c r="J17" s="7" t="n">
        <f aca="false">SUM('Quarterly Data'!AH26:AK26)/AVERAGE('Quarterly Data'!AH51:AK51)</f>
        <v>3.84746316160703</v>
      </c>
      <c r="K17" s="7" t="n">
        <f aca="false">SUM('Quarterly Data'!AL26:AO26)/AVERAGE('Quarterly Data'!AL51:AO51)</f>
        <v>4.01063399270919</v>
      </c>
      <c r="L17" s="7" t="n">
        <f aca="false">SUM('Quarterly Data'!AP26:AQ26)*2/AVERAGE('Quarterly Data'!AP51:AQ51)</f>
        <v>3.83598876901595</v>
      </c>
    </row>
    <row r="18" customFormat="false" ht="15" hidden="false" customHeight="true" outlineLevel="0" collapsed="false">
      <c r="A18" s="3" t="s">
        <v>201</v>
      </c>
      <c r="B18" s="7" t="n">
        <f aca="false">SUM('Quarterly Data'!B45:E45)/AVERAGE('Quarterly Data'!B51:E51)</f>
        <v>2.69669613483362</v>
      </c>
      <c r="C18" s="7" t="n">
        <f aca="false">SUM('Quarterly Data'!F45:I45)/AVERAGE('Quarterly Data'!F51:I51)</f>
        <v>2.81990855085248</v>
      </c>
      <c r="D18" s="7" t="n">
        <f aca="false">SUM('Quarterly Data'!J45:M45)/AVERAGE('Quarterly Data'!J51:M51)</f>
        <v>2.95730905995889</v>
      </c>
      <c r="E18" s="7" t="n">
        <f aca="false">SUM('Quarterly Data'!N45:Q45)/AVERAGE('Quarterly Data'!N51:Q51)</f>
        <v>3.12266265332613</v>
      </c>
      <c r="F18" s="7" t="n">
        <f aca="false">SUM('Quarterly Data'!R45:U45)/AVERAGE('Quarterly Data'!R51:U51)</f>
        <v>2.93698564622283</v>
      </c>
      <c r="G18" s="7" t="n">
        <f aca="false">SUM('Quarterly Data'!V45:Y45)/AVERAGE('Quarterly Data'!V51:Y51)</f>
        <v>2.68809248393051</v>
      </c>
      <c r="H18" s="7" t="n">
        <f aca="false">SUM('Quarterly Data'!Z45:AC45)/AVERAGE('Quarterly Data'!Z51:AC51)</f>
        <v>3.14955558493279</v>
      </c>
      <c r="I18" s="7" t="n">
        <f aca="false">SUM('Quarterly Data'!AD45:AG45)/AVERAGE('Quarterly Data'!AD51:AG51)</f>
        <v>3.35721329396787</v>
      </c>
      <c r="J18" s="7" t="n">
        <f aca="false">SUM('Quarterly Data'!AH45:AK45)/AVERAGE('Quarterly Data'!AH51:AK51)</f>
        <v>3.546043598156</v>
      </c>
      <c r="K18" s="7" t="n">
        <f aca="false">SUM('Quarterly Data'!AL45:AO45)/AVERAGE('Quarterly Data'!AL51:AO51)</f>
        <v>3.5513489202382</v>
      </c>
      <c r="L18" s="7" t="n">
        <f aca="false">SUM('Quarterly Data'!AP45:AQ45)*2/AVERAGE('Quarterly Data'!AP51:AQ51)</f>
        <v>3.53734539013983</v>
      </c>
    </row>
    <row r="19" customFormat="false" ht="15" hidden="false" customHeight="true" outlineLevel="0" collapsed="false">
      <c r="A19" s="3" t="s">
        <v>223</v>
      </c>
      <c r="B19" s="7" t="n">
        <f aca="false">SUM('Quarterly Data'!B48:E48)/AVERAGE('Quarterly Data'!B51:E51)</f>
        <v>2.94358137247321</v>
      </c>
      <c r="C19" s="7" t="n">
        <f aca="false">SUM('Quarterly Data'!F48:I48)/AVERAGE('Quarterly Data'!F51:I51)</f>
        <v>3.28233466043304</v>
      </c>
      <c r="D19" s="7" t="n">
        <f aca="false">SUM('Quarterly Data'!J48:M48)/AVERAGE('Quarterly Data'!J51:M51)</f>
        <v>3.45164344998248</v>
      </c>
      <c r="E19" s="7" t="n">
        <f aca="false">SUM('Quarterly Data'!N48:Q48)/AVERAGE('Quarterly Data'!N51:Q51)</f>
        <v>3.5802419126235</v>
      </c>
      <c r="F19" s="7" t="n">
        <f aca="false">SUM('Quarterly Data'!R48:U48)/AVERAGE('Quarterly Data'!R51:U51)</f>
        <v>3.19300543845382</v>
      </c>
      <c r="G19" s="7" t="n">
        <f aca="false">SUM('Quarterly Data'!V48:Y48)/AVERAGE('Quarterly Data'!V51:Y51)</f>
        <v>3.16521434810216</v>
      </c>
      <c r="H19" s="7" t="n">
        <f aca="false">SUM('Quarterly Data'!Z48:AC48)/AVERAGE('Quarterly Data'!Z51:AC51)</f>
        <v>3.68530033284976</v>
      </c>
      <c r="I19" s="7" t="n">
        <f aca="false">SUM('Quarterly Data'!AD48:AG48)/AVERAGE('Quarterly Data'!AD51:AG51)</f>
        <v>3.93185123376551</v>
      </c>
      <c r="J19" s="7" t="n">
        <f aca="false">SUM('Quarterly Data'!AH48:AK48)/AVERAGE('Quarterly Data'!AH51:AK51)</f>
        <v>4.0337426959682</v>
      </c>
      <c r="K19" s="7" t="n">
        <f aca="false">SUM('Quarterly Data'!AL48:AO48)/AVERAGE('Quarterly Data'!AL51:AO51)</f>
        <v>4.20496293541601</v>
      </c>
      <c r="L19" s="7" t="n">
        <f aca="false">SUM('Quarterly Data'!AP48:AQ48)*2/AVERAGE('Quarterly Data'!AP51:AQ51)</f>
        <v>3.81275755690962</v>
      </c>
    </row>
    <row r="21" customFormat="false" ht="15" hidden="false" customHeight="true" outlineLevel="0" collapsed="false">
      <c r="A21" s="12" t="s">
        <v>224</v>
      </c>
    </row>
    <row r="22" customFormat="false" ht="15" hidden="false" customHeight="true" outlineLevel="0" collapsed="false">
      <c r="B22" s="11" t="s">
        <v>212</v>
      </c>
      <c r="C22" s="11" t="s">
        <v>213</v>
      </c>
      <c r="D22" s="11" t="s">
        <v>214</v>
      </c>
      <c r="E22" s="11" t="s">
        <v>215</v>
      </c>
      <c r="F22" s="11" t="s">
        <v>216</v>
      </c>
      <c r="G22" s="11" t="s">
        <v>217</v>
      </c>
      <c r="H22" s="11" t="s">
        <v>218</v>
      </c>
      <c r="I22" s="11" t="s">
        <v>219</v>
      </c>
      <c r="J22" s="11" t="s">
        <v>220</v>
      </c>
      <c r="K22" s="11" t="s">
        <v>221</v>
      </c>
      <c r="L22" s="11" t="s">
        <v>222</v>
      </c>
    </row>
    <row r="23" customFormat="false" ht="15" hidden="false" customHeight="true" outlineLevel="0" collapsed="false">
      <c r="A23" s="3" t="s">
        <v>68</v>
      </c>
      <c r="C23" s="19" t="n">
        <f aca="false">C15/B15-1</f>
        <v>0.0322506433068837</v>
      </c>
      <c r="D23" s="19" t="n">
        <f aca="false">D15/C15-1</f>
        <v>0.0415512363128823</v>
      </c>
      <c r="E23" s="19" t="n">
        <f aca="false">E15/D15-1</f>
        <v>0.0369543134975567</v>
      </c>
      <c r="F23" s="19" t="n">
        <f aca="false">F15/E15-1</f>
        <v>-0.0608353331485481</v>
      </c>
      <c r="G23" s="19" t="n">
        <f aca="false">G15/F15-1</f>
        <v>-0.0529969419375558</v>
      </c>
      <c r="H23" s="19" t="n">
        <f aca="false">H15/G15-1</f>
        <v>0.155332257898098</v>
      </c>
      <c r="I23" s="19" t="n">
        <f aca="false">I15/H15-1</f>
        <v>0.0470504111126793</v>
      </c>
      <c r="J23" s="19" t="n">
        <f aca="false">J15/I15-1</f>
        <v>0.0411105954837063</v>
      </c>
      <c r="K23" s="19" t="n">
        <f aca="false">K15/J15-1</f>
        <v>0.0272751856044045</v>
      </c>
      <c r="L23" s="19" t="n">
        <f aca="false">L15/K15-1</f>
        <v>0.0222370581904563</v>
      </c>
    </row>
    <row r="24" customFormat="false" ht="15" hidden="false" customHeight="true" outlineLevel="0" collapsed="false">
      <c r="A24" s="3" t="s">
        <v>203</v>
      </c>
      <c r="C24" s="19" t="n">
        <f aca="false">C16/B16-1</f>
        <v>0.012216736491929</v>
      </c>
      <c r="D24" s="19" t="n">
        <f aca="false">D16/C16-1</f>
        <v>0.0401339711213875</v>
      </c>
      <c r="E24" s="19" t="n">
        <f aca="false">E16/D16-1</f>
        <v>0.0317986064641356</v>
      </c>
      <c r="F24" s="19" t="n">
        <f aca="false">F16/E16-1</f>
        <v>-0.0607543738316383</v>
      </c>
      <c r="G24" s="19" t="n">
        <f aca="false">G16/F16-1</f>
        <v>-0.0679436763382029</v>
      </c>
      <c r="H24" s="19" t="n">
        <f aca="false">H16/G16-1</f>
        <v>0.15630554421474</v>
      </c>
      <c r="I24" s="19" t="n">
        <f aca="false">I16/H16-1</f>
        <v>0.0488419239438689</v>
      </c>
      <c r="J24" s="19" t="n">
        <f aca="false">J16/I16-1</f>
        <v>0.033392303416744</v>
      </c>
      <c r="K24" s="19" t="n">
        <f aca="false">K16/J16-1</f>
        <v>0.043312416717568</v>
      </c>
      <c r="L24" s="19" t="n">
        <f aca="false">L16/K16-1</f>
        <v>-0.0241636883584513</v>
      </c>
    </row>
    <row r="25" customFormat="false" ht="15" hidden="false" customHeight="true" outlineLevel="0" collapsed="false">
      <c r="A25" s="3" t="s">
        <v>207</v>
      </c>
      <c r="C25" s="19" t="n">
        <f aca="false">C17/B17-1</f>
        <v>0.0467914742788973</v>
      </c>
      <c r="D25" s="19" t="n">
        <f aca="false">D17/C17-1</f>
        <v>0.0196833213225089</v>
      </c>
      <c r="E25" s="19" t="n">
        <f aca="false">E17/D17-1</f>
        <v>0.0607605629622625</v>
      </c>
      <c r="F25" s="19" t="n">
        <f aca="false">F17/E17-1</f>
        <v>-0.0671134564372615</v>
      </c>
      <c r="G25" s="19" t="n">
        <f aca="false">G17/F17-1</f>
        <v>-0.056952808838735</v>
      </c>
      <c r="H25" s="19" t="n">
        <f aca="false">H17/G17-1</f>
        <v>0.189478575395479</v>
      </c>
      <c r="I25" s="19" t="n">
        <f aca="false">I17/H17-1</f>
        <v>0.0646080826790931</v>
      </c>
      <c r="J25" s="19" t="n">
        <f aca="false">J17/I17-1</f>
        <v>0.034227551174993</v>
      </c>
      <c r="K25" s="19" t="n">
        <f aca="false">K17/J17-1</f>
        <v>0.0424099787960053</v>
      </c>
      <c r="L25" s="19" t="n">
        <f aca="false">L17/K17-1</f>
        <v>-0.0435455401841021</v>
      </c>
    </row>
    <row r="26" customFormat="false" ht="15" hidden="false" customHeight="true" outlineLevel="0" collapsed="false">
      <c r="A26" s="3" t="s">
        <v>201</v>
      </c>
      <c r="C26" s="19" t="n">
        <f aca="false">C18/B18-1</f>
        <v>0.0456901370633898</v>
      </c>
      <c r="D26" s="19" t="n">
        <f aca="false">D18/C18-1</f>
        <v>0.0487251648869496</v>
      </c>
      <c r="E26" s="19" t="n">
        <f aca="false">E18/D18-1</f>
        <v>0.0559135315297576</v>
      </c>
      <c r="F26" s="19" t="n">
        <f aca="false">F18/E18-1</f>
        <v>-0.0594611162706051</v>
      </c>
      <c r="G26" s="19" t="n">
        <f aca="false">G18/F18-1</f>
        <v>-0.0847444258409681</v>
      </c>
      <c r="H26" s="19" t="n">
        <f aca="false">H18/G18-1</f>
        <v>0.171669354295253</v>
      </c>
      <c r="I26" s="19" t="n">
        <f aca="false">I18/H18-1</f>
        <v>0.0659323842476389</v>
      </c>
      <c r="J26" s="19" t="n">
        <f aca="false">J18/I18-1</f>
        <v>0.056246144541191</v>
      </c>
      <c r="K26" s="19" t="n">
        <f aca="false">K18/J18-1</f>
        <v>0.00149612432429191</v>
      </c>
      <c r="L26" s="19" t="n">
        <f aca="false">L18/K18-1</f>
        <v>-0.0039431580542717</v>
      </c>
    </row>
    <row r="27" customFormat="false" ht="15" hidden="false" customHeight="true" outlineLevel="0" collapsed="false">
      <c r="A27" s="3" t="s">
        <v>223</v>
      </c>
      <c r="C27" s="19" t="n">
        <f aca="false">C19/B19-1</f>
        <v>0.115082019178295</v>
      </c>
      <c r="D27" s="19" t="n">
        <f aca="false">D19/C19-1</f>
        <v>0.0515818181462031</v>
      </c>
      <c r="E27" s="19" t="n">
        <f aca="false">E19/D19-1</f>
        <v>0.0372571687964114</v>
      </c>
      <c r="F27" s="19" t="n">
        <f aca="false">F19/E19-1</f>
        <v>-0.108159304209119</v>
      </c>
      <c r="G27" s="19" t="n">
        <f aca="false">G19/F19-1</f>
        <v>-0.00870374037480881</v>
      </c>
      <c r="H27" s="19" t="n">
        <f aca="false">H19/G19-1</f>
        <v>0.164313037775604</v>
      </c>
      <c r="I27" s="19" t="n">
        <f aca="false">I19/H19-1</f>
        <v>0.0669011691443626</v>
      </c>
      <c r="J27" s="19" t="n">
        <f aca="false">J19/I19-1</f>
        <v>0.0259143736995107</v>
      </c>
      <c r="K27" s="19" t="n">
        <f aca="false">K19/J19-1</f>
        <v>0.0424469908849057</v>
      </c>
      <c r="L27" s="19" t="n">
        <f aca="false">L19/K19-1</f>
        <v>-0.0932720179773927</v>
      </c>
    </row>
    <row r="82" customFormat="false" ht="15" hidden="false" customHeight="true" outlineLevel="0" collapsed="false">
      <c r="Z82" s="3" t="s">
        <v>225</v>
      </c>
    </row>
    <row r="84" customFormat="false" ht="15" hidden="false" customHeight="true" outlineLevel="0" collapsed="false">
      <c r="Y84" s="20"/>
      <c r="Z84" s="4" t="s">
        <v>226</v>
      </c>
    </row>
    <row r="85" customFormat="false" ht="15" hidden="false" customHeight="true" outlineLevel="0" collapsed="false">
      <c r="Y85" s="21"/>
      <c r="Z85" s="4" t="s">
        <v>227</v>
      </c>
    </row>
    <row r="86" customFormat="false" ht="15" hidden="false" customHeight="true" outlineLevel="0" collapsed="false">
      <c r="Y86" s="22"/>
      <c r="Z86" s="4" t="s">
        <v>228</v>
      </c>
    </row>
    <row r="87" customFormat="false" ht="15" hidden="false" customHeight="true" outlineLevel="0" collapsed="false">
      <c r="Y87" s="23"/>
      <c r="Z87" s="4" t="s">
        <v>229</v>
      </c>
    </row>
    <row r="88" customFormat="false" ht="15" hidden="false" customHeight="true" outlineLevel="0" collapsed="false">
      <c r="Y88" s="24"/>
      <c r="Z88" s="4" t="s">
        <v>230</v>
      </c>
    </row>
    <row r="288" customFormat="false" ht="15" hidden="false" customHeight="true" outlineLevel="0" collapsed="false">
      <c r="A288" s="3" t="s">
        <v>231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2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232</v>
      </c>
    </row>
    <row r="2" customFormat="false" ht="15" hidden="false" customHeight="true" outlineLevel="0" collapsed="false">
      <c r="A2" s="10" t="s">
        <v>233</v>
      </c>
    </row>
    <row r="3" customFormat="false" ht="15" hidden="false" customHeight="true" outlineLevel="0" collapsed="false">
      <c r="A3" s="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customFormat="false" ht="15" hidden="false" customHeight="true" outlineLevel="0" collapsed="false">
      <c r="A4" s="12" t="s">
        <v>234</v>
      </c>
      <c r="B4" s="3"/>
      <c r="C4" s="3"/>
      <c r="D4" s="3"/>
      <c r="E4" s="3"/>
      <c r="F4" s="12" t="s">
        <v>235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customFormat="false" ht="15" hidden="false" customHeight="true" outlineLevel="0" collapsed="false">
      <c r="A5" s="3" t="s">
        <v>197</v>
      </c>
      <c r="B5" s="7" t="n">
        <f aca="false">(42-1)/4</f>
        <v>10.25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customFormat="false" ht="15" hidden="false" customHeight="true" outlineLevel="0" collapsed="false">
      <c r="A6" s="3" t="s">
        <v>54</v>
      </c>
      <c r="B6" s="17" t="s">
        <v>198</v>
      </c>
      <c r="C6" s="17" t="s">
        <v>236</v>
      </c>
      <c r="D6" s="9"/>
      <c r="E6" s="9"/>
      <c r="F6" s="9"/>
      <c r="G6" s="9"/>
      <c r="H6" s="18" t="s">
        <v>200</v>
      </c>
      <c r="I6" s="18" t="s">
        <v>126</v>
      </c>
      <c r="J6" s="18" t="s">
        <v>127</v>
      </c>
      <c r="K6" s="18" t="s">
        <v>128</v>
      </c>
      <c r="L6" s="18" t="s">
        <v>129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customFormat="false" ht="15" hidden="false" customHeight="true" outlineLevel="0" collapsed="false">
      <c r="A7" s="3" t="s">
        <v>68</v>
      </c>
      <c r="B7" s="19" t="n">
        <f aca="false">('Quarterly Data'!AQ22/'Quarterly Data'!B22)^(1/$B$5)-1</f>
        <v>0.0286417091815949</v>
      </c>
      <c r="C7" s="19" t="n">
        <f aca="false">(('Quarterly Data'!AQ22/'Quarterly Data'!AQ70)/('Quarterly Data'!B22/'Quarterly Data'!B70))^(1/$B$5)-1</f>
        <v>0.0242574170161805</v>
      </c>
      <c r="D7" s="9"/>
      <c r="E7" s="9"/>
      <c r="F7" s="17" t="s">
        <v>237</v>
      </c>
      <c r="G7" s="9"/>
      <c r="H7" s="19" t="n">
        <f aca="false">SUM('Quarterly Data'!AN45:AQ45)/'Quarterly Data'!AQ72</f>
        <v>0.0540718566781453</v>
      </c>
      <c r="I7" s="19" t="n">
        <f aca="false">'Quarterly Data'!AN45*4/'Quarterly Data'!AN72</f>
        <v>0.0543254276001873</v>
      </c>
      <c r="J7" s="19" t="n">
        <f aca="false">'Quarterly Data'!AO45*4/'Quarterly Data'!AO72</f>
        <v>0.0576609043920767</v>
      </c>
      <c r="K7" s="19" t="n">
        <f aca="false">'Quarterly Data'!AP45*4/'Quarterly Data'!AP72</f>
        <v>0.0638234041819142</v>
      </c>
      <c r="L7" s="19" t="n">
        <f aca="false">'Quarterly Data'!AQ45*4/'Quarterly Data'!AQ72</f>
        <v>0.053163223122073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customFormat="false" ht="15" hidden="false" customHeight="true" outlineLevel="0" collapsed="false">
      <c r="A8" s="3" t="s">
        <v>203</v>
      </c>
      <c r="B8" s="19" t="n">
        <f aca="false">('Quarterly Data'!AQ35/'Quarterly Data'!B35)^(1/$B$5)-1</f>
        <v>0.024568410356858</v>
      </c>
      <c r="C8" s="19" t="n">
        <f aca="false">(('Quarterly Data'!AQ35/'Quarterly Data'!AQ70)/('Quarterly Data'!B35/'Quarterly Data'!B70))^(1/$B$5)-1</f>
        <v>0.0202014794669636</v>
      </c>
      <c r="D8" s="9"/>
      <c r="E8" s="9"/>
      <c r="F8" s="17" t="s">
        <v>238</v>
      </c>
      <c r="G8" s="9"/>
      <c r="H8" s="19" t="n">
        <f aca="false">SUM('Quarterly Data'!AN26:AQ26)/'Quarterly Data'!AQ72</f>
        <v>0.0608072648927976</v>
      </c>
      <c r="I8" s="19" t="n">
        <f aca="false">'Quarterly Data'!AN26*4/'Quarterly Data'!AN72</f>
        <v>0.0660034316765242</v>
      </c>
      <c r="J8" s="19" t="n">
        <f aca="false">'Quarterly Data'!AO26*4/'Quarterly Data'!AO72</f>
        <v>0.0642341854509535</v>
      </c>
      <c r="K8" s="19" t="n">
        <f aca="false">'Quarterly Data'!AP26*4/'Quarterly Data'!AP72</f>
        <v>0.0662320415087597</v>
      </c>
      <c r="L8" s="19" t="n">
        <f aca="false">'Quarterly Data'!AQ26*4/'Quarterly Data'!AQ72</f>
        <v>0.0601998608827724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customFormat="false" ht="15" hidden="false" customHeight="true" outlineLevel="0" collapsed="false">
      <c r="A9" s="3" t="s">
        <v>207</v>
      </c>
      <c r="B9" s="19" t="n">
        <f aca="false">('Quarterly Data'!AQ26/'Quarterly Data'!B26)^(1/$B$5)-1</f>
        <v>0.0508563424244277</v>
      </c>
      <c r="C9" s="19" t="n">
        <f aca="false">(('Quarterly Data'!AQ26/'Quarterly Data'!AQ70)/('Quarterly Data'!B26/'Quarterly Data'!B70))^(1/$B$5)-1</f>
        <v>0.0463773667150593</v>
      </c>
      <c r="F9" s="3" t="s">
        <v>239</v>
      </c>
      <c r="H9" s="19" t="n">
        <f aca="false">SUM('Quarterly Data'!AN35:AQ35)/'Quarterly Data'!AQ73</f>
        <v>0.0547558334512304</v>
      </c>
      <c r="I9" s="19" t="n">
        <f aca="false">'Quarterly Data'!AN35*4/'Quarterly Data'!AN73</f>
        <v>0.0585545919355758</v>
      </c>
      <c r="J9" s="19" t="n">
        <f aca="false">'Quarterly Data'!AO35*4/'Quarterly Data'!AO73</f>
        <v>0.056779205656608</v>
      </c>
      <c r="K9" s="19" t="n">
        <f aca="false">'Quarterly Data'!AP35*4/'Quarterly Data'!AP73</f>
        <v>0.0575377639217077</v>
      </c>
      <c r="L9" s="19" t="n">
        <f aca="false">'Quarterly Data'!AQ35*4/'Quarterly Data'!AQ73</f>
        <v>0.0545007479676748</v>
      </c>
    </row>
    <row r="10" customFormat="false" ht="15" hidden="false" customHeight="true" outlineLevel="0" collapsed="false">
      <c r="A10" s="3" t="s">
        <v>201</v>
      </c>
      <c r="B10" s="19" t="n">
        <f aca="false">('Quarterly Data'!AQ45/'Quarterly Data'!B45)^(1/$B$5)-1</f>
        <v>0.0274875286367837</v>
      </c>
      <c r="C10" s="19" t="n">
        <f aca="false">(('Quarterly Data'!AQ45/'Quarterly Data'!AQ70)/('Quarterly Data'!B45/'Quarterly Data'!B70))^(1/$B$5)-1</f>
        <v>0.0231081558370483</v>
      </c>
      <c r="F10" s="3" t="s">
        <v>240</v>
      </c>
      <c r="H10" s="19" t="n">
        <f aca="false">SUM('Quarterly Data'!AN22:AQ22)/'Quarterly Data'!AQ73</f>
        <v>0.0606651701992784</v>
      </c>
      <c r="I10" s="19" t="n">
        <f aca="false">'Quarterly Data'!AN22*4/'Quarterly Data'!AN73</f>
        <v>0.0603803696565941</v>
      </c>
      <c r="J10" s="19" t="n">
        <f aca="false">'Quarterly Data'!AO22*4/'Quarterly Data'!AO73</f>
        <v>0.0635111482724029</v>
      </c>
      <c r="K10" s="19" t="n">
        <f aca="false">'Quarterly Data'!AP22*4/'Quarterly Data'!AP73</f>
        <v>0.0670643280587248</v>
      </c>
      <c r="L10" s="19" t="n">
        <f aca="false">'Quarterly Data'!AQ22*4/'Quarterly Data'!AQ73</f>
        <v>0.0613012553921974</v>
      </c>
    </row>
    <row r="11" customFormat="false" ht="15" hidden="false" customHeight="true" outlineLevel="0" collapsed="false">
      <c r="F11" s="14" t="s">
        <v>209</v>
      </c>
    </row>
    <row r="12" customFormat="false" ht="15" hidden="false" customHeight="true" outlineLevel="0" collapsed="false">
      <c r="A12" s="10" t="s">
        <v>210</v>
      </c>
    </row>
    <row r="13" customFormat="false" ht="15" hidden="false" customHeight="true" outlineLevel="0" collapsed="false">
      <c r="A13" s="12" t="s">
        <v>241</v>
      </c>
    </row>
    <row r="14" customFormat="false" ht="15" hidden="false" customHeight="true" outlineLevel="0" collapsed="false">
      <c r="B14" s="11" t="s">
        <v>212</v>
      </c>
      <c r="C14" s="11" t="s">
        <v>213</v>
      </c>
      <c r="D14" s="11" t="s">
        <v>214</v>
      </c>
      <c r="E14" s="11" t="s">
        <v>215</v>
      </c>
      <c r="F14" s="11" t="s">
        <v>216</v>
      </c>
      <c r="G14" s="11" t="s">
        <v>217</v>
      </c>
      <c r="H14" s="11" t="s">
        <v>218</v>
      </c>
      <c r="I14" s="11" t="s">
        <v>219</v>
      </c>
      <c r="J14" s="11" t="s">
        <v>220</v>
      </c>
      <c r="K14" s="11" t="s">
        <v>221</v>
      </c>
      <c r="L14" s="11" t="s">
        <v>222</v>
      </c>
    </row>
    <row r="15" customFormat="false" ht="15" hidden="false" customHeight="true" outlineLevel="0" collapsed="false">
      <c r="A15" s="3" t="s">
        <v>68</v>
      </c>
      <c r="B15" s="7" t="n">
        <f aca="false">SUM('Quarterly Data'!B22:E22)/AVERAGE('Quarterly Data'!B70:E70)</f>
        <v>4.3215951213427</v>
      </c>
      <c r="C15" s="7" t="n">
        <f aca="false">SUM('Quarterly Data'!F22:I22)/AVERAGE('Quarterly Data'!F70:I70)</f>
        <v>4.39136830865675</v>
      </c>
      <c r="D15" s="7" t="n">
        <f aca="false">SUM('Quarterly Data'!J22:M22)/AVERAGE('Quarterly Data'!J70:M70)</f>
        <v>4.55572780223308</v>
      </c>
      <c r="E15" s="7" t="n">
        <f aca="false">SUM('Quarterly Data'!N22:Q22)/AVERAGE('Quarterly Data'!N70:Q70)</f>
        <v>4.69058224970934</v>
      </c>
      <c r="F15" s="7" t="n">
        <f aca="false">SUM('Quarterly Data'!R22:U22)/AVERAGE('Quarterly Data'!R70:U70)</f>
        <v>4.43017383943256</v>
      </c>
      <c r="G15" s="7" t="n">
        <f aca="false">SUM('Quarterly Data'!V22:Y22)/AVERAGE('Quarterly Data'!V70:Y70)</f>
        <v>4.12353211903618</v>
      </c>
      <c r="H15" s="7" t="n">
        <f aca="false">SUM('Quarterly Data'!Z22:AC22)/AVERAGE('Quarterly Data'!Z70:AC70)</f>
        <v>4.77407684605542</v>
      </c>
      <c r="I15" s="7" t="n">
        <f aca="false">SUM('Quarterly Data'!AD22:AG22)/AVERAGE('Quarterly Data'!AD70:AG70)</f>
        <v>5.04637712814334</v>
      </c>
      <c r="J15" s="7" t="n">
        <f aca="false">SUM('Quarterly Data'!AH22:AK22)/AVERAGE('Quarterly Data'!AH70:AK70)</f>
        <v>5.22775929078067</v>
      </c>
      <c r="K15" s="7" t="n">
        <f aca="false">SUM('Quarterly Data'!AL22:AO22)/AVERAGE('Quarterly Data'!AL70:AO70)</f>
        <v>5.3925042332833</v>
      </c>
      <c r="L15" s="7" t="n">
        <f aca="false">SUM('Quarterly Data'!AP22:AQ22)*2/AVERAGE('Quarterly Data'!AP70:AQ70)</f>
        <v>5.5501011321108</v>
      </c>
    </row>
    <row r="16" customFormat="false" ht="15" hidden="false" customHeight="true" outlineLevel="0" collapsed="false">
      <c r="A16" s="3" t="s">
        <v>203</v>
      </c>
      <c r="B16" s="7" t="n">
        <f aca="false">SUM('Quarterly Data'!B35:E35)/AVERAGE('Quarterly Data'!B70:E70)</f>
        <v>4.08027573698421</v>
      </c>
      <c r="C16" s="7" t="n">
        <f aca="false">SUM('Quarterly Data'!F35:I35)/AVERAGE('Quarterly Data'!F70:I70)</f>
        <v>4.06568428713796</v>
      </c>
      <c r="D16" s="7" t="n">
        <f aca="false">SUM('Quarterly Data'!J35:M35)/AVERAGE('Quarterly Data'!J70:M70)</f>
        <v>4.2121147854663</v>
      </c>
      <c r="E16" s="7" t="n">
        <f aca="false">SUM('Quarterly Data'!N35:Q35)/AVERAGE('Quarterly Data'!N70:Q70)</f>
        <v>4.31523548316461</v>
      </c>
      <c r="F16" s="7" t="n">
        <f aca="false">SUM('Quarterly Data'!R35:U35)/AVERAGE('Quarterly Data'!R70:U70)</f>
        <v>4.07601664456526</v>
      </c>
      <c r="G16" s="7" t="n">
        <f aca="false">SUM('Quarterly Data'!V35:Y35)/AVERAGE('Quarterly Data'!V70:Y70)</f>
        <v>3.73400880926477</v>
      </c>
      <c r="H16" s="7" t="n">
        <f aca="false">SUM('Quarterly Data'!Z35:AC35)/AVERAGE('Quarterly Data'!Z70:AC70)</f>
        <v>4.32674270810487</v>
      </c>
      <c r="I16" s="7" t="n">
        <f aca="false">SUM('Quarterly Data'!AD35:AG35)/AVERAGE('Quarterly Data'!AD70:AG70)</f>
        <v>4.58135362352218</v>
      </c>
      <c r="J16" s="7" t="n">
        <f aca="false">SUM('Quarterly Data'!AH35:AK35)/AVERAGE('Quarterly Data'!AH70:AK70)</f>
        <v>4.7108367102498</v>
      </c>
      <c r="K16" s="7" t="n">
        <f aca="false">SUM('Quarterly Data'!AL35:AO35)/AVERAGE('Quarterly Data'!AL70:AO70)</f>
        <v>4.93515209215489</v>
      </c>
      <c r="L16" s="7" t="n">
        <f aca="false">SUM('Quarterly Data'!AP35:AQ35)*2/AVERAGE('Quarterly Data'!AP70:AQ70)</f>
        <v>4.84882261940975</v>
      </c>
    </row>
    <row r="17" customFormat="false" ht="15" hidden="false" customHeight="true" outlineLevel="0" collapsed="false">
      <c r="A17" s="3" t="s">
        <v>207</v>
      </c>
      <c r="B17" s="7" t="n">
        <f aca="false">SUM('Quarterly Data'!B26:E26)/AVERAGE('Quarterly Data'!B70:E70)</f>
        <v>3.13078591522395</v>
      </c>
      <c r="C17" s="7" t="n">
        <f aca="false">SUM('Quarterly Data'!F26:I26)/AVERAGE('Quarterly Data'!F70:I70)</f>
        <v>3.22614715263018</v>
      </c>
      <c r="D17" s="7" t="n">
        <f aca="false">SUM('Quarterly Data'!J26:M26)/AVERAGE('Quarterly Data'!J70:M70)</f>
        <v>3.27662510262547</v>
      </c>
      <c r="E17" s="7" t="n">
        <f aca="false">SUM('Quarterly Data'!N26:Q26)/AVERAGE('Quarterly Data'!N70:Q70)</f>
        <v>3.45106774570751</v>
      </c>
      <c r="F17" s="7" t="n">
        <f aca="false">SUM('Quarterly Data'!R26:U26)/AVERAGE('Quarterly Data'!R70:U70)</f>
        <v>3.23768490598876</v>
      </c>
      <c r="G17" s="7" t="n">
        <f aca="false">SUM('Quarterly Data'!V26:Y26)/AVERAGE('Quarterly Data'!V70:Y70)</f>
        <v>3.00099476994256</v>
      </c>
      <c r="H17" s="7" t="n">
        <f aca="false">SUM('Quarterly Data'!Z26:AC26)/AVERAGE('Quarterly Data'!Z70:AC70)</f>
        <v>3.57713216842627</v>
      </c>
      <c r="I17" s="7" t="n">
        <f aca="false">SUM('Quarterly Data'!AD26:AG26)/AVERAGE('Quarterly Data'!AD70:AG70)</f>
        <v>3.84456716240438</v>
      </c>
      <c r="J17" s="7" t="n">
        <f aca="false">SUM('Quarterly Data'!AH26:AK26)/AVERAGE('Quarterly Data'!AH70:AK70)</f>
        <v>3.95642163434924</v>
      </c>
      <c r="K17" s="7" t="n">
        <f aca="false">SUM('Quarterly Data'!AL26:AO26)/AVERAGE('Quarterly Data'!AL70:AO70)</f>
        <v>4.14122896273665</v>
      </c>
      <c r="L17" s="7" t="n">
        <f aca="false">SUM('Quarterly Data'!AP26:AQ26)*2/AVERAGE('Quarterly Data'!AP70:AQ70)</f>
        <v>3.98797401946084</v>
      </c>
    </row>
    <row r="18" customFormat="false" ht="15" hidden="false" customHeight="true" outlineLevel="0" collapsed="false">
      <c r="A18" s="3" t="s">
        <v>201</v>
      </c>
      <c r="B18" s="7" t="n">
        <f aca="false">SUM('Quarterly Data'!B45:E45)/AVERAGE('Quarterly Data'!B70:E70)</f>
        <v>2.86271762577906</v>
      </c>
      <c r="C18" s="7" t="n">
        <f aca="false">SUM('Quarterly Data'!F45:I45)/AVERAGE('Quarterly Data'!F70:I70)</f>
        <v>2.94681009078182</v>
      </c>
      <c r="D18" s="7" t="n">
        <f aca="false">SUM('Quarterly Data'!J45:M45)/AVERAGE('Quarterly Data'!J70:M70)</f>
        <v>3.07815938320327</v>
      </c>
      <c r="E18" s="7" t="n">
        <f aca="false">SUM('Quarterly Data'!N45:Q45)/AVERAGE('Quarterly Data'!N70:Q70)</f>
        <v>3.22722187157337</v>
      </c>
      <c r="F18" s="7" t="n">
        <f aca="false">SUM('Quarterly Data'!R45:U45)/AVERAGE('Quarterly Data'!R70:U70)</f>
        <v>3.05251527781856</v>
      </c>
      <c r="G18" s="7" t="n">
        <f aca="false">SUM('Quarterly Data'!V45:Y45)/AVERAGE('Quarterly Data'!V70:Y70)</f>
        <v>2.74598057595917</v>
      </c>
      <c r="H18" s="7" t="n">
        <f aca="false">SUM('Quarterly Data'!Z45:AC45)/AVERAGE('Quarterly Data'!Z70:AC70)</f>
        <v>3.22415309788135</v>
      </c>
      <c r="I18" s="7" t="n">
        <f aca="false">SUM('Quarterly Data'!AD45:AG45)/AVERAGE('Quarterly Data'!AD70:AG70)</f>
        <v>3.46950900485271</v>
      </c>
      <c r="J18" s="7" t="n">
        <f aca="false">SUM('Quarterly Data'!AH45:AK45)/AVERAGE('Quarterly Data'!AH70:AK70)</f>
        <v>3.64646600078947</v>
      </c>
      <c r="K18" s="7" t="n">
        <f aca="false">SUM('Quarterly Data'!AL45:AO45)/AVERAGE('Quarterly Data'!AL70:AO70)</f>
        <v>3.66698856889192</v>
      </c>
      <c r="L18" s="7" t="n">
        <f aca="false">SUM('Quarterly Data'!AP45:AQ45)*2/AVERAGE('Quarterly Data'!AP70:AQ70)</f>
        <v>3.67749812712723</v>
      </c>
    </row>
    <row r="19" customFormat="false" ht="15" hidden="false" customHeight="true" outlineLevel="0" collapsed="false">
      <c r="A19" s="3" t="s">
        <v>223</v>
      </c>
      <c r="B19" s="7" t="n">
        <f aca="false">SUM('Quarterly Data'!B48:E48)/AVERAGE('Quarterly Data'!B70:E70)</f>
        <v>3.12480229753949</v>
      </c>
      <c r="C19" s="7" t="n">
        <f aca="false">SUM('Quarterly Data'!F48:I48)/AVERAGE('Quarterly Data'!F70:I70)</f>
        <v>3.43004630265863</v>
      </c>
      <c r="D19" s="7" t="n">
        <f aca="false">SUM('Quarterly Data'!J48:M48)/AVERAGE('Quarterly Data'!J70:M70)</f>
        <v>3.59269472943872</v>
      </c>
      <c r="E19" s="7" t="n">
        <f aca="false">SUM('Quarterly Data'!N48:Q48)/AVERAGE('Quarterly Data'!N70:Q70)</f>
        <v>3.70012271214604</v>
      </c>
      <c r="F19" s="7" t="n">
        <f aca="false">SUM('Quarterly Data'!R48:U48)/AVERAGE('Quarterly Data'!R70:U70)</f>
        <v>3.31860589634579</v>
      </c>
      <c r="G19" s="7" t="n">
        <f aca="false">SUM('Quarterly Data'!V48:Y48)/AVERAGE('Quarterly Data'!V70:Y70)</f>
        <v>3.23337726309438</v>
      </c>
      <c r="H19" s="7" t="n">
        <f aca="false">SUM('Quarterly Data'!Z48:AC48)/AVERAGE('Quarterly Data'!Z70:AC70)</f>
        <v>3.77258700929842</v>
      </c>
      <c r="I19" s="7" t="n">
        <f aca="false">SUM('Quarterly Data'!AD48:AG48)/AVERAGE('Quarterly Data'!AD70:AG70)</f>
        <v>4.0633680576094</v>
      </c>
      <c r="J19" s="7" t="n">
        <f aca="false">SUM('Quarterly Data'!AH48:AK48)/AVERAGE('Quarterly Data'!AH70:AK70)</f>
        <v>4.1479765235909</v>
      </c>
      <c r="K19" s="7" t="n">
        <f aca="false">SUM('Quarterly Data'!AL48:AO48)/AVERAGE('Quarterly Data'!AL70:AO70)</f>
        <v>4.34188567868192</v>
      </c>
      <c r="L19" s="7" t="n">
        <f aca="false">SUM('Quarterly Data'!AP48:AQ48)*2/AVERAGE('Quarterly Data'!AP70:AQ70)</f>
        <v>3.96382236628893</v>
      </c>
    </row>
    <row r="21" customFormat="false" ht="15" hidden="false" customHeight="true" outlineLevel="0" collapsed="false">
      <c r="A21" s="12" t="s">
        <v>242</v>
      </c>
    </row>
    <row r="22" customFormat="false" ht="15" hidden="false" customHeight="true" outlineLevel="0" collapsed="false">
      <c r="B22" s="11" t="s">
        <v>212</v>
      </c>
      <c r="C22" s="11" t="s">
        <v>213</v>
      </c>
      <c r="D22" s="11" t="s">
        <v>214</v>
      </c>
      <c r="E22" s="11" t="s">
        <v>215</v>
      </c>
      <c r="F22" s="11" t="s">
        <v>216</v>
      </c>
      <c r="G22" s="11" t="s">
        <v>217</v>
      </c>
      <c r="H22" s="11" t="s">
        <v>218</v>
      </c>
      <c r="I22" s="11" t="s">
        <v>219</v>
      </c>
      <c r="J22" s="11" t="s">
        <v>220</v>
      </c>
      <c r="K22" s="11" t="s">
        <v>221</v>
      </c>
      <c r="L22" s="11" t="s">
        <v>222</v>
      </c>
    </row>
    <row r="23" customFormat="false" ht="15" hidden="false" customHeight="true" outlineLevel="0" collapsed="false">
      <c r="A23" s="3" t="s">
        <v>68</v>
      </c>
      <c r="C23" s="19" t="n">
        <f aca="false">C15/B15-1</f>
        <v>0.0161452392820114</v>
      </c>
      <c r="D23" s="19" t="n">
        <f aca="false">D15/C15-1</f>
        <v>0.0374278543779472</v>
      </c>
      <c r="E23" s="19" t="n">
        <f aca="false">E15/D15-1</f>
        <v>0.0296010765634751</v>
      </c>
      <c r="F23" s="19" t="n">
        <f aca="false">F15/E15-1</f>
        <v>-0.0555172889875069</v>
      </c>
      <c r="G23" s="19" t="n">
        <f aca="false">G15/F15-1</f>
        <v>-0.0692166338185173</v>
      </c>
      <c r="H23" s="19" t="n">
        <f aca="false">H15/G15-1</f>
        <v>0.157763952902422</v>
      </c>
      <c r="I23" s="19" t="n">
        <f aca="false">I15/H15-1</f>
        <v>0.0570372641389101</v>
      </c>
      <c r="J23" s="19" t="n">
        <f aca="false">J15/I15-1</f>
        <v>0.035943045482228</v>
      </c>
      <c r="K23" s="19" t="n">
        <f aca="false">K15/J15-1</f>
        <v>0.0315134904533887</v>
      </c>
      <c r="L23" s="19" t="n">
        <f aca="false">L15/K15-1</f>
        <v>0.029225178508862</v>
      </c>
    </row>
    <row r="24" customFormat="false" ht="15" hidden="false" customHeight="true" outlineLevel="0" collapsed="false">
      <c r="A24" s="3" t="s">
        <v>203</v>
      </c>
      <c r="C24" s="19" t="n">
        <f aca="false">C16/B16-1</f>
        <v>-0.00357609406491632</v>
      </c>
      <c r="D24" s="19" t="n">
        <f aca="false">D16/C16-1</f>
        <v>0.036016199976862</v>
      </c>
      <c r="E24" s="19" t="n">
        <f aca="false">E16/D16-1</f>
        <v>0.0244819296126788</v>
      </c>
      <c r="F24" s="19" t="n">
        <f aca="false">F16/E16-1</f>
        <v>-0.0554358712363758</v>
      </c>
      <c r="G24" s="19" t="n">
        <f aca="false">G16/F16-1</f>
        <v>-0.0839073696513233</v>
      </c>
      <c r="H24" s="19" t="n">
        <f aca="false">H16/G16-1</f>
        <v>0.158739287751386</v>
      </c>
      <c r="I24" s="19" t="n">
        <f aca="false">I16/H16-1</f>
        <v>0.0588458645669812</v>
      </c>
      <c r="J24" s="19" t="n">
        <f aca="false">J16/I16-1</f>
        <v>0.028263063139857</v>
      </c>
      <c r="K24" s="19" t="n">
        <f aca="false">K16/J16-1</f>
        <v>0.0476168875514253</v>
      </c>
      <c r="L24" s="19" t="n">
        <f aca="false">L16/K16-1</f>
        <v>-0.0174927684361275</v>
      </c>
    </row>
    <row r="25" customFormat="false" ht="15" hidden="false" customHeight="true" outlineLevel="0" collapsed="false">
      <c r="A25" s="3" t="s">
        <v>207</v>
      </c>
      <c r="C25" s="19" t="n">
        <f aca="false">C17/B17-1</f>
        <v>0.0304592009765097</v>
      </c>
      <c r="D25" s="19" t="n">
        <f aca="false">D17/C17-1</f>
        <v>0.015646511955953</v>
      </c>
      <c r="E25" s="19" t="n">
        <f aca="false">E17/D17-1</f>
        <v>0.0532385114617655</v>
      </c>
      <c r="F25" s="19" t="n">
        <f aca="false">F17/E17-1</f>
        <v>-0.0618309623113486</v>
      </c>
      <c r="G25" s="19" t="n">
        <f aca="false">G17/F17-1</f>
        <v>-0.0731047470395865</v>
      </c>
      <c r="H25" s="19" t="n">
        <f aca="false">H17/G17-1</f>
        <v>0.191982140140395</v>
      </c>
      <c r="I25" s="19" t="n">
        <f aca="false">I17/H17-1</f>
        <v>0.0747624022222708</v>
      </c>
      <c r="J25" s="19" t="n">
        <f aca="false">J17/I17-1</f>
        <v>0.0290941651478147</v>
      </c>
      <c r="K25" s="19" t="n">
        <f aca="false">K17/J17-1</f>
        <v>0.0467107263753028</v>
      </c>
      <c r="L25" s="19" t="n">
        <f aca="false">L17/K17-1</f>
        <v>-0.0370071166445557</v>
      </c>
    </row>
    <row r="26" customFormat="false" ht="15" hidden="false" customHeight="true" outlineLevel="0" collapsed="false">
      <c r="A26" s="3" t="s">
        <v>201</v>
      </c>
      <c r="C26" s="19" t="n">
        <f aca="false">C18/B18-1</f>
        <v>0.0293750470690857</v>
      </c>
      <c r="D26" s="19" t="n">
        <f aca="false">D18/C18-1</f>
        <v>0.0445733821912515</v>
      </c>
      <c r="E26" s="19" t="n">
        <f aca="false">E18/D18-1</f>
        <v>0.0484258512354807</v>
      </c>
      <c r="F26" s="19" t="n">
        <f aca="false">F18/E18-1</f>
        <v>-0.0541352905710308</v>
      </c>
      <c r="G26" s="19" t="n">
        <f aca="false">G18/F18-1</f>
        <v>-0.100420366144229</v>
      </c>
      <c r="H26" s="19" t="n">
        <f aca="false">H18/G18-1</f>
        <v>0.174135434936628</v>
      </c>
      <c r="I26" s="19" t="n">
        <f aca="false">I18/H18-1</f>
        <v>0.0760993350882091</v>
      </c>
      <c r="J26" s="19" t="n">
        <f aca="false">J18/I18-1</f>
        <v>0.0510034692774266</v>
      </c>
      <c r="K26" s="19" t="n">
        <f aca="false">K18/J18-1</f>
        <v>0.00562807060260595</v>
      </c>
      <c r="L26" s="19" t="n">
        <f aca="false">L18/K18-1</f>
        <v>0.00286599154534217</v>
      </c>
    </row>
    <row r="27" customFormat="false" ht="15" hidden="false" customHeight="true" outlineLevel="0" collapsed="false">
      <c r="A27" s="3" t="s">
        <v>223</v>
      </c>
      <c r="C27" s="19" t="n">
        <f aca="false">C19/B19-1</f>
        <v>0.0976842616121627</v>
      </c>
      <c r="D27" s="19" t="n">
        <f aca="false">D19/C19-1</f>
        <v>0.0474187262877555</v>
      </c>
      <c r="E27" s="19" t="n">
        <f aca="false">E19/D19-1</f>
        <v>0.0299017842587757</v>
      </c>
      <c r="F27" s="19" t="n">
        <f aca="false">F19/E19-1</f>
        <v>-0.103109233255396</v>
      </c>
      <c r="G27" s="19" t="n">
        <f aca="false">G19/F19-1</f>
        <v>-0.02568205924821</v>
      </c>
      <c r="H27" s="19" t="n">
        <f aca="false">H19/G19-1</f>
        <v>0.166763635149712</v>
      </c>
      <c r="I27" s="19" t="n">
        <f aca="false">I19/H19-1</f>
        <v>0.077077360335039</v>
      </c>
      <c r="J27" s="19" t="n">
        <f aca="false">J19/I19-1</f>
        <v>0.020822250109255</v>
      </c>
      <c r="K27" s="19" t="n">
        <f aca="false">K19/J19-1</f>
        <v>0.0467478911677028</v>
      </c>
      <c r="L27" s="19" t="n">
        <f aca="false">L19/K19-1</f>
        <v>-0.0870735298833927</v>
      </c>
    </row>
    <row r="82" customFormat="false" ht="15" hidden="false" customHeight="true" outlineLevel="0" collapsed="false">
      <c r="Z82" s="3" t="s">
        <v>225</v>
      </c>
    </row>
    <row r="84" customFormat="false" ht="15" hidden="false" customHeight="true" outlineLevel="0" collapsed="false">
      <c r="Y84" s="20"/>
      <c r="Z84" s="4" t="s">
        <v>226</v>
      </c>
    </row>
    <row r="85" customFormat="false" ht="15" hidden="false" customHeight="true" outlineLevel="0" collapsed="false">
      <c r="Y85" s="21"/>
      <c r="Z85" s="4" t="s">
        <v>227</v>
      </c>
    </row>
    <row r="86" customFormat="false" ht="15" hidden="false" customHeight="true" outlineLevel="0" collapsed="false">
      <c r="Y86" s="22"/>
      <c r="Z86" s="4" t="s">
        <v>228</v>
      </c>
    </row>
    <row r="87" customFormat="false" ht="15" hidden="false" customHeight="true" outlineLevel="0" collapsed="false">
      <c r="Y87" s="23"/>
      <c r="Z87" s="4" t="s">
        <v>229</v>
      </c>
    </row>
    <row r="88" customFormat="false" ht="15" hidden="false" customHeight="true" outlineLevel="0" collapsed="false">
      <c r="Y88" s="24"/>
      <c r="Z88" s="4" t="s">
        <v>230</v>
      </c>
    </row>
    <row r="288" customFormat="false" ht="15" hidden="false" customHeight="true" outlineLevel="0" collapsed="false">
      <c r="A288" s="3" t="s">
        <v>231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243</v>
      </c>
    </row>
    <row r="2" customFormat="false" ht="15" hidden="false" customHeight="true" outlineLevel="0" collapsed="false">
      <c r="A2" s="10" t="s">
        <v>244</v>
      </c>
    </row>
    <row r="3" customFormat="false" ht="15" hidden="false" customHeight="true" outlineLevel="0" collapsed="false">
      <c r="A3" s="3" t="s">
        <v>245</v>
      </c>
      <c r="B3" s="11" t="s">
        <v>246</v>
      </c>
      <c r="C3" s="11" t="s">
        <v>247</v>
      </c>
      <c r="D3" s="11" t="s">
        <v>248</v>
      </c>
      <c r="E3" s="11" t="s">
        <v>249</v>
      </c>
      <c r="F3" s="11" t="s">
        <v>250</v>
      </c>
      <c r="G3" s="11" t="s">
        <v>251</v>
      </c>
      <c r="H3" s="11" t="s">
        <v>252</v>
      </c>
      <c r="I3" s="11" t="s">
        <v>253</v>
      </c>
      <c r="J3" s="11" t="s">
        <v>254</v>
      </c>
      <c r="K3" s="11" t="s">
        <v>255</v>
      </c>
      <c r="L3" s="11" t="s">
        <v>256</v>
      </c>
      <c r="M3" s="11" t="s">
        <v>257</v>
      </c>
      <c r="N3" s="11" t="s">
        <v>258</v>
      </c>
      <c r="O3" s="11" t="s">
        <v>259</v>
      </c>
      <c r="P3" s="11" t="s">
        <v>260</v>
      </c>
      <c r="Q3" s="11" t="s">
        <v>261</v>
      </c>
      <c r="R3" s="11" t="s">
        <v>262</v>
      </c>
      <c r="S3" s="11" t="s">
        <v>263</v>
      </c>
      <c r="T3" s="11" t="s">
        <v>264</v>
      </c>
      <c r="U3" s="11" t="s">
        <v>265</v>
      </c>
      <c r="V3" s="11" t="s">
        <v>266</v>
      </c>
      <c r="W3" s="11" t="s">
        <v>267</v>
      </c>
      <c r="X3" s="11" t="s">
        <v>268</v>
      </c>
      <c r="Y3" s="11" t="s">
        <v>269</v>
      </c>
      <c r="Z3" s="11" t="s">
        <v>270</v>
      </c>
      <c r="AA3" s="11" t="s">
        <v>271</v>
      </c>
      <c r="AB3" s="11" t="s">
        <v>272</v>
      </c>
      <c r="AC3" s="11" t="s">
        <v>273</v>
      </c>
      <c r="AD3" s="11" t="s">
        <v>274</v>
      </c>
      <c r="AE3" s="11" t="s">
        <v>275</v>
      </c>
      <c r="AF3" s="11" t="s">
        <v>276</v>
      </c>
      <c r="AG3" s="11" t="s">
        <v>277</v>
      </c>
      <c r="AH3" s="11" t="s">
        <v>278</v>
      </c>
      <c r="AI3" s="11" t="s">
        <v>279</v>
      </c>
      <c r="AJ3" s="11" t="s">
        <v>280</v>
      </c>
      <c r="AK3" s="11" t="s">
        <v>281</v>
      </c>
      <c r="AL3" s="11" t="s">
        <v>282</v>
      </c>
      <c r="AM3" s="11" t="s">
        <v>283</v>
      </c>
      <c r="AN3" s="11" t="s">
        <v>284</v>
      </c>
      <c r="AO3" s="11" t="s">
        <v>285</v>
      </c>
      <c r="AP3" s="11" t="s">
        <v>286</v>
      </c>
      <c r="AQ3" s="11" t="s">
        <v>56</v>
      </c>
    </row>
    <row r="4" customFormat="false" ht="15" hidden="false" customHeight="true" outlineLevel="0" collapsed="false">
      <c r="A4" s="12" t="s">
        <v>287</v>
      </c>
    </row>
    <row r="5" customFormat="false" ht="15" hidden="false" customHeight="true" outlineLevel="0" collapsed="false">
      <c r="A5" s="3" t="s">
        <v>137</v>
      </c>
      <c r="B5" s="25" t="n">
        <f aca="false">'AVB Input'!B5+'EQR Input'!B5</f>
        <v>3969708</v>
      </c>
      <c r="C5" s="25" t="n">
        <f aca="false">'AVB Input'!C5+'EQR Input'!C5</f>
        <v>425719</v>
      </c>
      <c r="D5" s="25" t="n">
        <f aca="false">'AVB Input'!D5+'EQR Input'!D5</f>
        <v>573821</v>
      </c>
      <c r="E5" s="25" t="n">
        <f aca="false">'AVB Input'!E5+'EQR Input'!E5</f>
        <v>544564</v>
      </c>
      <c r="F5" s="25" t="n">
        <f aca="false">'AVB Input'!F5+'EQR Input'!F5</f>
        <v>385722</v>
      </c>
      <c r="G5" s="25" t="n">
        <f aca="false">'AVB Input'!G5+'EQR Input'!G5</f>
        <v>369354</v>
      </c>
      <c r="H5" s="25" t="n">
        <f aca="false">'AVB Input'!H5+'EQR Input'!H5</f>
        <v>382395</v>
      </c>
      <c r="I5" s="25" t="n">
        <f aca="false">'AVB Input'!I5+'EQR Input'!I5</f>
        <v>367570</v>
      </c>
      <c r="J5" s="25" t="n">
        <f aca="false">'AVB Input'!J5+'EQR Input'!J5</f>
        <v>362138</v>
      </c>
      <c r="K5" s="25" t="n">
        <f aca="false">'AVB Input'!K5+'EQR Input'!K5</f>
        <v>372953</v>
      </c>
      <c r="L5" s="25" t="n">
        <f aca="false">'AVB Input'!L5+'EQR Input'!L5</f>
        <v>416253</v>
      </c>
      <c r="M5" s="25" t="n">
        <f aca="false">'AVB Input'!M5+'EQR Input'!M5</f>
        <v>508024</v>
      </c>
      <c r="N5" s="25" t="n">
        <f aca="false">'AVB Input'!N5+'EQR Input'!N5</f>
        <v>279675</v>
      </c>
      <c r="O5" s="25" t="n">
        <f aca="false">'AVB Input'!O5+'EQR Input'!O5</f>
        <v>489604</v>
      </c>
      <c r="P5" s="25" t="n">
        <f aca="false">'AVB Input'!P5+'EQR Input'!P5</f>
        <v>557555</v>
      </c>
      <c r="Q5" s="25" t="n">
        <f aca="false">'AVB Input'!Q5+'EQR Input'!Q5</f>
        <v>468977</v>
      </c>
      <c r="R5" s="25" t="n">
        <f aca="false">'AVB Input'!R5+'EQR Input'!R5</f>
        <v>500677</v>
      </c>
      <c r="S5" s="25" t="n">
        <f aca="false">'AVB Input'!S5+'EQR Input'!S5</f>
        <v>442350</v>
      </c>
      <c r="T5" s="25" t="n">
        <f aca="false">'AVB Input'!T5+'EQR Input'!T5</f>
        <v>243082</v>
      </c>
      <c r="U5" s="25" t="n">
        <f aca="false">'AVB Input'!U5+'EQR Input'!U5</f>
        <v>604098</v>
      </c>
      <c r="V5" s="25" t="n">
        <f aca="false">'AVB Input'!V5+'EQR Input'!V5</f>
        <v>202598</v>
      </c>
      <c r="W5" s="25" t="n">
        <f aca="false">'AVB Input'!W5+'EQR Input'!W5</f>
        <v>776017</v>
      </c>
      <c r="X5" s="25" t="n">
        <f aca="false">'AVB Input'!X5+'EQR Input'!X5</f>
        <v>526179</v>
      </c>
      <c r="Y5" s="25" t="n">
        <f aca="false">'AVB Input'!Y5+'EQR Input'!Y5</f>
        <v>896276</v>
      </c>
      <c r="Z5" s="25" t="n">
        <f aca="false">'AVB Input'!Z5+'EQR Input'!Z5</f>
        <v>335874</v>
      </c>
      <c r="AA5" s="25" t="n">
        <f aca="false">'AVB Input'!AA5+'EQR Input'!AA5</f>
        <v>371244</v>
      </c>
      <c r="AB5" s="25" t="n">
        <f aca="false">'AVB Input'!AB5+'EQR Input'!AB5</f>
        <v>829797</v>
      </c>
      <c r="AC5" s="25" t="n">
        <f aca="false">'AVB Input'!AC5+'EQR Input'!AC5</f>
        <v>406518</v>
      </c>
      <c r="AD5" s="25" t="n">
        <f aca="false">'AVB Input'!AD5+'EQR Input'!AD5</f>
        <v>366846</v>
      </c>
      <c r="AE5" s="25" t="n">
        <f aca="false">'AVB Input'!AE5+'EQR Input'!AE5</f>
        <v>512669</v>
      </c>
      <c r="AF5" s="25" t="n">
        <f aca="false">'AVB Input'!AF5+'EQR Input'!AF5</f>
        <v>353076</v>
      </c>
      <c r="AG5" s="25" t="n">
        <f aca="false">'AVB Input'!AG5+'EQR Input'!AG5</f>
        <v>564335</v>
      </c>
      <c r="AH5" s="25" t="n">
        <f aca="false">'AVB Input'!AH5+'EQR Input'!AH5</f>
        <v>478589</v>
      </c>
      <c r="AI5" s="25" t="n">
        <f aca="false">'AVB Input'!AI5+'EQR Input'!AI5</f>
        <v>437562</v>
      </c>
      <c r="AJ5" s="25" t="n">
        <f aca="false">'AVB Input'!AJ5+'EQR Input'!AJ5</f>
        <v>521036</v>
      </c>
      <c r="AK5" s="25" t="n">
        <f aca="false">'AVB Input'!AK5+'EQR Input'!AK5</f>
        <v>715963</v>
      </c>
      <c r="AL5" s="25" t="n">
        <f aca="false">'AVB Input'!AL5+'EQR Input'!AL5</f>
        <v>501395</v>
      </c>
      <c r="AM5" s="25" t="n">
        <f aca="false">'AVB Input'!AM5+'EQR Input'!AM5</f>
        <v>468640</v>
      </c>
      <c r="AN5" s="25" t="n">
        <f aca="false">'AVB Input'!AN5+'EQR Input'!AN5</f>
        <v>681030</v>
      </c>
      <c r="AO5" s="25" t="n">
        <f aca="false">'AVB Input'!AO5+'EQR Input'!AO5</f>
        <v>557483</v>
      </c>
      <c r="AP5" s="25" t="n">
        <f aca="false">'AVB Input'!AP5+'EQR Input'!AP5</f>
        <v>421391</v>
      </c>
      <c r="AQ5" s="25" t="n">
        <f aca="false">'AVB Input'!AQ5+'EQR Input'!AQ5</f>
        <v>274633</v>
      </c>
    </row>
    <row r="6" customFormat="false" ht="15" hidden="false" customHeight="true" outlineLevel="0" collapsed="false">
      <c r="A6" s="3" t="s">
        <v>147</v>
      </c>
      <c r="B6" s="25" t="n">
        <f aca="false">'AVB Input'!B6+'EQR Input'!B6</f>
        <v>3824916</v>
      </c>
      <c r="C6" s="25" t="n">
        <f aca="false">'AVB Input'!C6+'EQR Input'!C6</f>
        <v>415511</v>
      </c>
      <c r="D6" s="25" t="n">
        <f aca="false">'AVB Input'!D6+'EQR Input'!D6</f>
        <v>563935</v>
      </c>
      <c r="E6" s="25" t="n">
        <f aca="false">'AVB Input'!E6+'EQR Input'!E6</f>
        <v>518712</v>
      </c>
      <c r="F6" s="25" t="n">
        <f aca="false">'AVB Input'!F6+'EQR Input'!F6</f>
        <v>235875</v>
      </c>
      <c r="G6" s="25" t="n">
        <f aca="false">'AVB Input'!G6+'EQR Input'!G6</f>
        <v>165225</v>
      </c>
      <c r="H6" s="25" t="n">
        <f aca="false">'AVB Input'!H6+'EQR Input'!H6</f>
        <v>238248</v>
      </c>
      <c r="I6" s="25" t="n">
        <f aca="false">'AVB Input'!I6+'EQR Input'!I6</f>
        <v>237573</v>
      </c>
      <c r="J6" s="25" t="n">
        <f aca="false">'AVB Input'!J6+'EQR Input'!J6</f>
        <v>352679</v>
      </c>
      <c r="K6" s="25" t="n">
        <f aca="false">'AVB Input'!K6+'EQR Input'!K6</f>
        <v>367492</v>
      </c>
      <c r="L6" s="25" t="n">
        <f aca="false">'AVB Input'!L6+'EQR Input'!L6</f>
        <v>406650</v>
      </c>
      <c r="M6" s="25" t="n">
        <f aca="false">'AVB Input'!M6+'EQR Input'!M6</f>
        <v>502149</v>
      </c>
      <c r="N6" s="25" t="n">
        <f aca="false">'AVB Input'!N6+'EQR Input'!N6</f>
        <v>274132</v>
      </c>
      <c r="O6" s="25" t="n">
        <f aca="false">'AVB Input'!O6+'EQR Input'!O6</f>
        <v>476477</v>
      </c>
      <c r="P6" s="25" t="n">
        <f aca="false">'AVB Input'!P6+'EQR Input'!P6</f>
        <v>546010</v>
      </c>
      <c r="Q6" s="25" t="n">
        <f aca="false">'AVB Input'!Q6+'EQR Input'!Q6</f>
        <v>456642</v>
      </c>
      <c r="R6" s="25" t="n">
        <f aca="false">'AVB Input'!R6+'EQR Input'!R6</f>
        <v>167971</v>
      </c>
      <c r="S6" s="25" t="n">
        <f aca="false">'AVB Input'!S6+'EQR Input'!S6</f>
        <v>170828</v>
      </c>
      <c r="T6" s="25" t="n">
        <f aca="false">'AVB Input'!T6+'EQR Input'!T6</f>
        <v>147703</v>
      </c>
      <c r="U6" s="25" t="n">
        <f aca="false">'AVB Input'!U6+'EQR Input'!U6</f>
        <v>341128</v>
      </c>
      <c r="V6" s="25" t="n">
        <f aca="false">'AVB Input'!V6+'EQR Input'!V6</f>
        <v>142223</v>
      </c>
      <c r="W6" s="25" t="n">
        <f aca="false">'AVB Input'!W6+'EQR Input'!W6</f>
        <v>447953</v>
      </c>
      <c r="X6" s="25" t="n">
        <f aca="false">'AVB Input'!X6+'EQR Input'!X6</f>
        <v>78914</v>
      </c>
      <c r="Y6" s="25" t="n">
        <f aca="false">'AVB Input'!Y6+'EQR Input'!Y6</f>
        <v>335209</v>
      </c>
      <c r="Z6" s="25" t="n">
        <f aca="false">'AVB Input'!Z6+'EQR Input'!Z6</f>
        <v>332037</v>
      </c>
      <c r="AA6" s="25" t="n">
        <f aca="false">'AVB Input'!AA6+'EQR Input'!AA6</f>
        <v>362019</v>
      </c>
      <c r="AB6" s="25" t="n">
        <f aca="false">'AVB Input'!AB6+'EQR Input'!AB6</f>
        <v>816999</v>
      </c>
      <c r="AC6" s="25" t="n">
        <f aca="false">'AVB Input'!AC6+'EQR Input'!AC6</f>
        <v>399541</v>
      </c>
      <c r="AD6" s="25" t="n">
        <f aca="false">'AVB Input'!AD6+'EQR Input'!AD6</f>
        <v>358165</v>
      </c>
      <c r="AE6" s="25" t="n">
        <f aca="false">'AVB Input'!AE6+'EQR Input'!AE6</f>
        <v>506353</v>
      </c>
      <c r="AF6" s="25" t="n">
        <f aca="false">'AVB Input'!AF6+'EQR Input'!AF6</f>
        <v>343766</v>
      </c>
      <c r="AG6" s="25" t="n">
        <f aca="false">'AVB Input'!AG6+'EQR Input'!AG6</f>
        <v>552889</v>
      </c>
      <c r="AH6" s="25" t="n">
        <f aca="false">'AVB Input'!AH6+'EQR Input'!AH6</f>
        <v>173449</v>
      </c>
      <c r="AI6" s="25" t="n">
        <f aca="false">'AVB Input'!AI6+'EQR Input'!AI6</f>
        <v>253934</v>
      </c>
      <c r="AJ6" s="25" t="n">
        <f aca="false">'AVB Input'!AJ6+'EQR Input'!AJ6</f>
        <v>372519</v>
      </c>
      <c r="AK6" s="25" t="n">
        <f aca="false">'AVB Input'!AK6+'EQR Input'!AK6</f>
        <v>282092</v>
      </c>
      <c r="AL6" s="25" t="n">
        <f aca="false">'AVB Input'!AL6+'EQR Input'!AL6</f>
        <v>492833</v>
      </c>
      <c r="AM6" s="25" t="n">
        <f aca="false">'AVB Input'!AM6+'EQR Input'!AM6</f>
        <v>460666</v>
      </c>
      <c r="AN6" s="25" t="n">
        <f aca="false">'AVB Input'!AN6+'EQR Input'!AN6</f>
        <v>670001</v>
      </c>
      <c r="AO6" s="25" t="n">
        <f aca="false">'AVB Input'!AO6+'EQR Input'!AO6</f>
        <v>546468</v>
      </c>
      <c r="AP6" s="25" t="n">
        <f aca="false">'AVB Input'!AP6+'EQR Input'!AP6</f>
        <v>415453</v>
      </c>
      <c r="AQ6" s="25" t="n">
        <f aca="false">'AVB Input'!AQ6+'EQR Input'!AQ6</f>
        <v>269500</v>
      </c>
    </row>
    <row r="7" customFormat="false" ht="15" hidden="false" customHeight="true" outlineLevel="0" collapsed="false">
      <c r="A7" s="3" t="s">
        <v>288</v>
      </c>
      <c r="B7" s="25" t="n">
        <f aca="false">'AVB Input'!B7+'EQR Input'!B7</f>
        <v>40032</v>
      </c>
      <c r="C7" s="25" t="n">
        <f aca="false">'AVB Input'!C7+'EQR Input'!C7</f>
        <v>36468</v>
      </c>
      <c r="D7" s="25" t="n">
        <f aca="false">'AVB Input'!D7+'EQR Input'!D7</f>
        <v>34463</v>
      </c>
      <c r="E7" s="25" t="n">
        <f aca="false">'AVB Input'!E7+'EQR Input'!E7</f>
        <v>32455</v>
      </c>
      <c r="F7" s="25" t="n">
        <f aca="false">'AVB Input'!F7+'EQR Input'!F7</f>
        <v>38549</v>
      </c>
      <c r="G7" s="25" t="n">
        <f aca="false">'AVB Input'!G7+'EQR Input'!G7</f>
        <v>38012</v>
      </c>
      <c r="H7" s="25" t="n">
        <f aca="false">'AVB Input'!H7+'EQR Input'!H7</f>
        <v>36613</v>
      </c>
      <c r="I7" s="25" t="n">
        <f aca="false">'AVB Input'!I7+'EQR Input'!I7</f>
        <v>37717</v>
      </c>
      <c r="J7" s="25" t="n">
        <f aca="false">'AVB Input'!J7+'EQR Input'!J7</f>
        <v>41526</v>
      </c>
      <c r="K7" s="25" t="n">
        <f aca="false">'AVB Input'!K7+'EQR Input'!K7</f>
        <v>42397</v>
      </c>
      <c r="L7" s="25" t="n">
        <f aca="false">'AVB Input'!L7+'EQR Input'!L7</f>
        <v>41102</v>
      </c>
      <c r="M7" s="25" t="n">
        <f aca="false">'AVB Input'!M7+'EQR Input'!M7</f>
        <v>43981</v>
      </c>
      <c r="N7" s="25" t="n">
        <f aca="false">'AVB Input'!N7+'EQR Input'!N7</f>
        <v>46118</v>
      </c>
      <c r="O7" s="25" t="n">
        <f aca="false">'AVB Input'!O7+'EQR Input'!O7</f>
        <v>47387</v>
      </c>
      <c r="P7" s="25" t="n">
        <f aca="false">'AVB Input'!P7+'EQR Input'!P7</f>
        <v>42135</v>
      </c>
      <c r="Q7" s="25" t="n">
        <f aca="false">'AVB Input'!Q7+'EQR Input'!Q7</f>
        <v>42712</v>
      </c>
      <c r="R7" s="25" t="n">
        <f aca="false">'AVB Input'!R7+'EQR Input'!R7</f>
        <v>50508</v>
      </c>
      <c r="S7" s="25" t="n">
        <f aca="false">'AVB Input'!S7+'EQR Input'!S7</f>
        <v>47015</v>
      </c>
      <c r="T7" s="25" t="n">
        <f aca="false">'AVB Input'!T7+'EQR Input'!T7</f>
        <v>44033</v>
      </c>
      <c r="U7" s="25" t="n">
        <f aca="false">'AVB Input'!U7+'EQR Input'!U7</f>
        <v>49712</v>
      </c>
      <c r="V7" s="25" t="n">
        <f aca="false">'AVB Input'!V7+'EQR Input'!V7</f>
        <v>50600</v>
      </c>
      <c r="W7" s="25" t="n">
        <f aca="false">'AVB Input'!W7+'EQR Input'!W7</f>
        <v>48773</v>
      </c>
      <c r="X7" s="25" t="n">
        <f aca="false">'AVB Input'!X7+'EQR Input'!X7</f>
        <v>49094</v>
      </c>
      <c r="Y7" s="25" t="n">
        <f aca="false">'AVB Input'!Y7+'EQR Input'!Y7</f>
        <v>48353</v>
      </c>
      <c r="Z7" s="25" t="n">
        <f aca="false">'AVB Input'!Z7+'EQR Input'!Z7</f>
        <v>58860</v>
      </c>
      <c r="AA7" s="25" t="n">
        <f aca="false">'AVB Input'!AA7+'EQR Input'!AA7</f>
        <v>57191</v>
      </c>
      <c r="AB7" s="25" t="n">
        <f aca="false">'AVB Input'!AB7+'EQR Input'!AB7</f>
        <v>55103</v>
      </c>
      <c r="AC7" s="25" t="n">
        <f aca="false">'AVB Input'!AC7+'EQR Input'!AC7</f>
        <v>53350</v>
      </c>
      <c r="AD7" s="25" t="n">
        <f aca="false">'AVB Input'!AD7+'EQR Input'!AD7</f>
        <v>62250</v>
      </c>
      <c r="AE7" s="25" t="n">
        <f aca="false">'AVB Input'!AE7+'EQR Input'!AE7</f>
        <v>59651</v>
      </c>
      <c r="AF7" s="25" t="n">
        <f aca="false">'AVB Input'!AF7+'EQR Input'!AF7</f>
        <v>58590</v>
      </c>
      <c r="AG7" s="25" t="n">
        <f aca="false">'AVB Input'!AG7+'EQR Input'!AG7</f>
        <v>61017</v>
      </c>
      <c r="AH7" s="25" t="n">
        <f aca="false">'AVB Input'!AH7+'EQR Input'!AH7</f>
        <v>70662</v>
      </c>
      <c r="AI7" s="25" t="n">
        <f aca="false">'AVB Input'!AI7+'EQR Input'!AI7</f>
        <v>71064</v>
      </c>
      <c r="AJ7" s="25" t="n">
        <f aca="false">'AVB Input'!AJ7+'EQR Input'!AJ7</f>
        <v>71561</v>
      </c>
      <c r="AK7" s="25" t="n">
        <f aca="false">'AVB Input'!AK7+'EQR Input'!AK7</f>
        <v>82046</v>
      </c>
      <c r="AL7" s="25" t="n">
        <f aca="false">'AVB Input'!AL7+'EQR Input'!AL7</f>
        <v>71916</v>
      </c>
      <c r="AM7" s="25" t="n">
        <f aca="false">'AVB Input'!AM7+'EQR Input'!AM7</f>
        <v>72939</v>
      </c>
      <c r="AN7" s="25" t="n">
        <f aca="false">'AVB Input'!AN7+'EQR Input'!AN7</f>
        <v>67283</v>
      </c>
      <c r="AO7" s="25" t="n">
        <f aca="false">'AVB Input'!AO7+'EQR Input'!AO7</f>
        <v>68779</v>
      </c>
      <c r="AP7" s="25" t="n">
        <f aca="false">'AVB Input'!AP7+'EQR Input'!AP7</f>
        <v>73241</v>
      </c>
      <c r="AQ7" s="25" t="n">
        <f aca="false">'AVB Input'!AQ7+'EQR Input'!AQ7</f>
        <v>76632</v>
      </c>
    </row>
    <row r="8" customFormat="false" ht="15" hidden="false" customHeight="true" outlineLevel="0" collapsed="false">
      <c r="A8" s="3" t="s">
        <v>289</v>
      </c>
      <c r="B8" s="25" t="n">
        <f aca="false">'AVB Input'!B12+'EQR Input'!B8</f>
        <v>28121</v>
      </c>
      <c r="C8" s="25" t="n">
        <f aca="false">'AVB Input'!C12+'EQR Input'!C8</f>
        <v>30307</v>
      </c>
      <c r="D8" s="25" t="n">
        <f aca="false">'AVB Input'!D12+'EQR Input'!D8</f>
        <v>24323</v>
      </c>
      <c r="E8" s="25" t="n">
        <f aca="false">'AVB Input'!E12+'EQR Input'!E8</f>
        <v>20860</v>
      </c>
      <c r="F8" s="25" t="n">
        <f aca="false">'AVB Input'!F12+'EQR Input'!F8</f>
        <v>27399</v>
      </c>
      <c r="G8" s="25" t="n">
        <f aca="false">'AVB Input'!G12+'EQR Input'!G8</f>
        <v>27631</v>
      </c>
      <c r="H8" s="25" t="n">
        <f aca="false">'AVB Input'!H12+'EQR Input'!H8</f>
        <v>24246</v>
      </c>
      <c r="I8" s="25" t="n">
        <f aca="false">'AVB Input'!I12+'EQR Input'!I8</f>
        <v>23762</v>
      </c>
      <c r="J8" s="25" t="n">
        <f aca="false">'AVB Input'!J12+'EQR Input'!J8</f>
        <v>29942</v>
      </c>
      <c r="K8" s="25" t="n">
        <f aca="false">'AVB Input'!K12+'EQR Input'!K8</f>
        <v>27004</v>
      </c>
      <c r="L8" s="25" t="n">
        <f aca="false">'AVB Input'!L12+'EQR Input'!L8</f>
        <v>26574</v>
      </c>
      <c r="M8" s="25" t="n">
        <f aca="false">'AVB Input'!M12+'EQR Input'!M8</f>
        <v>26498</v>
      </c>
      <c r="N8" s="25" t="n">
        <f aca="false">'AVB Input'!N12+'EQR Input'!N8</f>
        <v>29081</v>
      </c>
      <c r="O8" s="25" t="n">
        <f aca="false">'AVB Input'!O12+'EQR Input'!O8</f>
        <v>33294</v>
      </c>
      <c r="P8" s="25" t="n">
        <f aca="false">'AVB Input'!P12+'EQR Input'!P8</f>
        <v>24186</v>
      </c>
      <c r="Q8" s="25" t="n">
        <f aca="false">'AVB Input'!Q12+'EQR Input'!Q8</f>
        <v>24232</v>
      </c>
      <c r="R8" s="25" t="n">
        <f aca="false">'AVB Input'!R12+'EQR Input'!R8</f>
        <v>31838</v>
      </c>
      <c r="S8" s="25" t="n">
        <f aca="false">'AVB Input'!S12+'EQR Input'!S8</f>
        <v>27408</v>
      </c>
      <c r="T8" s="25" t="n">
        <f aca="false">'AVB Input'!T12+'EQR Input'!T8</f>
        <v>24844</v>
      </c>
      <c r="U8" s="25" t="n">
        <f aca="false">'AVB Input'!U12+'EQR Input'!U8</f>
        <v>24558</v>
      </c>
      <c r="V8" s="25" t="n">
        <f aca="false">'AVB Input'!V12+'EQR Input'!V8</f>
        <v>32735</v>
      </c>
      <c r="W8" s="25" t="n">
        <f aca="false">'AVB Input'!W12+'EQR Input'!W8</f>
        <v>33143</v>
      </c>
      <c r="X8" s="25" t="n">
        <f aca="false">'AVB Input'!X12+'EQR Input'!X8</f>
        <v>30354</v>
      </c>
      <c r="Y8" s="25" t="n">
        <f aca="false">'AVB Input'!Y12+'EQR Input'!Y8</f>
        <v>29885</v>
      </c>
      <c r="Z8" s="25" t="n">
        <f aca="false">'AVB Input'!Z12+'EQR Input'!Z8</f>
        <v>34659</v>
      </c>
      <c r="AA8" s="25" t="n">
        <f aca="false">'AVB Input'!AA12+'EQR Input'!AA8</f>
        <v>37714</v>
      </c>
      <c r="AB8" s="25" t="n">
        <f aca="false">'AVB Input'!AB12+'EQR Input'!AB8</f>
        <v>27983</v>
      </c>
      <c r="AC8" s="25" t="n">
        <f aca="false">'AVB Input'!AC12+'EQR Input'!AC8</f>
        <v>32418</v>
      </c>
      <c r="AD8" s="25" t="n">
        <f aca="false">'AVB Input'!AD12+'EQR Input'!AD8</f>
        <v>36565</v>
      </c>
      <c r="AE8" s="25" t="n">
        <f aca="false">'AVB Input'!AE12+'EQR Input'!AE8</f>
        <v>36552</v>
      </c>
      <c r="AF8" s="25" t="n">
        <f aca="false">'AVB Input'!AF12+'EQR Input'!AF8</f>
        <v>34560</v>
      </c>
      <c r="AG8" s="25" t="n">
        <f aca="false">'AVB Input'!AG12+'EQR Input'!AG8</f>
        <v>29573</v>
      </c>
      <c r="AH8" s="25" t="n">
        <f aca="false">'AVB Input'!AH12+'EQR Input'!AH8</f>
        <v>36051</v>
      </c>
      <c r="AI8" s="25" t="n">
        <f aca="false">'AVB Input'!AI12+'EQR Input'!AI8</f>
        <v>38217</v>
      </c>
      <c r="AJ8" s="25" t="n">
        <f aca="false">'AVB Input'!AJ12+'EQR Input'!AJ8</f>
        <v>34640</v>
      </c>
      <c r="AK8" s="25" t="n">
        <f aca="false">'AVB Input'!AK12+'EQR Input'!AK8</f>
        <v>30442</v>
      </c>
      <c r="AL8" s="25" t="n">
        <f aca="false">'AVB Input'!AL12+'EQR Input'!AL8</f>
        <v>38035</v>
      </c>
      <c r="AM8" s="25" t="n">
        <f aca="false">'AVB Input'!AM12+'EQR Input'!AM8</f>
        <v>41528</v>
      </c>
      <c r="AN8" s="25" t="n">
        <f aca="false">'AVB Input'!AN12+'EQR Input'!AN8</f>
        <v>36692</v>
      </c>
      <c r="AO8" s="25" t="n">
        <f aca="false">'AVB Input'!AO12+'EQR Input'!AO8</f>
        <v>35704</v>
      </c>
      <c r="AP8" s="25" t="n">
        <f aca="false">'AVB Input'!AP12+'EQR Input'!AP8</f>
        <v>38942</v>
      </c>
      <c r="AQ8" s="25" t="n">
        <f aca="false">'AVB Input'!AQ12+'EQR Input'!AQ8</f>
        <v>43777</v>
      </c>
    </row>
    <row r="9" customFormat="false" ht="15" hidden="false" customHeight="true" outlineLevel="0" collapsed="false">
      <c r="A9" s="3" t="s">
        <v>290</v>
      </c>
      <c r="B9" s="25" t="n">
        <f aca="false">'AVB Input'!B14+'EQR Input'!B9</f>
        <v>300101</v>
      </c>
      <c r="C9" s="25" t="n">
        <f aca="false">'AVB Input'!C14+'EQR Input'!C9</f>
        <v>308596</v>
      </c>
      <c r="D9" s="25" t="n">
        <f aca="false">'AVB Input'!D14+'EQR Input'!D9</f>
        <v>310959</v>
      </c>
      <c r="E9" s="25" t="n">
        <f aca="false">'AVB Input'!E14+'EQR Input'!E9</f>
        <v>317427</v>
      </c>
      <c r="F9" s="25" t="n">
        <f aca="false">'AVB Input'!F14+'EQR Input'!F9</f>
        <v>319589</v>
      </c>
      <c r="G9" s="25" t="n">
        <f aca="false">'AVB Input'!G14+'EQR Input'!G9</f>
        <v>321335</v>
      </c>
      <c r="H9" s="25" t="n">
        <f aca="false">'AVB Input'!H14+'EQR Input'!H9</f>
        <v>329090</v>
      </c>
      <c r="I9" s="25" t="n">
        <f aca="false">'AVB Input'!I14+'EQR Input'!I9</f>
        <v>357885</v>
      </c>
      <c r="J9" s="25" t="n">
        <f aca="false">'AVB Input'!J14+'EQR Input'!J9</f>
        <v>355368</v>
      </c>
      <c r="K9" s="25" t="n">
        <f aca="false">'AVB Input'!K14+'EQR Input'!K9</f>
        <v>349627</v>
      </c>
      <c r="L9" s="25" t="n">
        <f aca="false">'AVB Input'!L14+'EQR Input'!L9</f>
        <v>351156</v>
      </c>
      <c r="M9" s="25" t="n">
        <f aca="false">'AVB Input'!M14+'EQR Input'!M9</f>
        <v>360770</v>
      </c>
      <c r="N9" s="25" t="n">
        <f aca="false">'AVB Input'!N14+'EQR Input'!N9</f>
        <v>366272</v>
      </c>
      <c r="O9" s="25" t="n">
        <f aca="false">'AVB Input'!O14+'EQR Input'!O9</f>
        <v>363201</v>
      </c>
      <c r="P9" s="25" t="n">
        <f aca="false">'AVB Input'!P14+'EQR Input'!P9</f>
        <v>376941</v>
      </c>
      <c r="Q9" s="25" t="n">
        <f aca="false">'AVB Input'!Q14+'EQR Input'!Q9</f>
        <v>386246</v>
      </c>
      <c r="R9" s="25" t="n">
        <f aca="false">'AVB Input'!R14+'EQR Input'!R9</f>
        <v>390333</v>
      </c>
      <c r="S9" s="25" t="n">
        <f aca="false">'AVB Input'!S14+'EQR Input'!S9</f>
        <v>382225</v>
      </c>
      <c r="T9" s="25" t="n">
        <f aca="false">'AVB Input'!T14+'EQR Input'!T9</f>
        <v>375953</v>
      </c>
      <c r="U9" s="25" t="n">
        <f aca="false">'AVB Input'!U14+'EQR Input'!U9</f>
        <v>379652</v>
      </c>
      <c r="V9" s="25" t="n">
        <f aca="false">'AVB Input'!V14+'EQR Input'!V9</f>
        <v>383259</v>
      </c>
      <c r="W9" s="25" t="n">
        <f aca="false">'AVB Input'!W14+'EQR Input'!W9</f>
        <v>385145</v>
      </c>
      <c r="X9" s="25" t="n">
        <f aca="false">'AVB Input'!X14+'EQR Input'!X9</f>
        <v>409188</v>
      </c>
      <c r="Y9" s="25" t="n">
        <f aca="false">'AVB Input'!Y14+'EQR Input'!Y9</f>
        <v>419276</v>
      </c>
      <c r="Z9" s="25" t="n">
        <f aca="false">'AVB Input'!Z14+'EQR Input'!Z9</f>
        <v>431747</v>
      </c>
      <c r="AA9" s="25" t="n">
        <f aca="false">'AVB Input'!AA14+'EQR Input'!AA9</f>
        <v>423108</v>
      </c>
      <c r="AB9" s="25" t="n">
        <f aca="false">'AVB Input'!AB14+'EQR Input'!AB9</f>
        <v>420787</v>
      </c>
      <c r="AC9" s="25" t="n">
        <f aca="false">'AVB Input'!AC14+'EQR Input'!AC9</f>
        <v>421504</v>
      </c>
      <c r="AD9" s="25" t="n">
        <f aca="false">'AVB Input'!AD14+'EQR Input'!AD9</f>
        <v>420573</v>
      </c>
      <c r="AE9" s="25" t="n">
        <f aca="false">'AVB Input'!AE14+'EQR Input'!AE9</f>
        <v>421901</v>
      </c>
      <c r="AF9" s="25" t="n">
        <f aca="false">'AVB Input'!AF14+'EQR Input'!AF9</f>
        <v>425718</v>
      </c>
      <c r="AG9" s="25" t="n">
        <f aca="false">'AVB Input'!AG14+'EQR Input'!AG9</f>
        <v>437482</v>
      </c>
      <c r="AH9" s="25" t="n">
        <f aca="false">'AVB Input'!AH14+'EQR Input'!AH9</f>
        <v>437964</v>
      </c>
      <c r="AI9" s="25" t="n">
        <f aca="false">'AVB Input'!AI14+'EQR Input'!AI9</f>
        <v>431321</v>
      </c>
      <c r="AJ9" s="25" t="n">
        <f aca="false">'AVB Input'!AJ14+'EQR Input'!AJ9</f>
        <v>450070</v>
      </c>
      <c r="AK9" s="25" t="n">
        <f aca="false">'AVB Input'!AK14+'EQR Input'!AK9</f>
        <v>479689</v>
      </c>
      <c r="AL9" s="25" t="n">
        <f aca="false">'AVB Input'!AL14+'EQR Input'!AL9</f>
        <v>474634</v>
      </c>
      <c r="AM9" s="25" t="n">
        <f aca="false">'AVB Input'!AM14+'EQR Input'!AM9</f>
        <v>472619</v>
      </c>
      <c r="AN9" s="25" t="n">
        <f aca="false">'AVB Input'!AN14+'EQR Input'!AN9</f>
        <v>485028</v>
      </c>
      <c r="AO9" s="25" t="n">
        <f aca="false">'AVB Input'!AO14+'EQR Input'!AO9</f>
        <v>491495</v>
      </c>
      <c r="AP9" s="25" t="n">
        <f aca="false">'AVB Input'!AP14+'EQR Input'!AP9</f>
        <v>480600</v>
      </c>
      <c r="AQ9" s="25" t="n">
        <f aca="false">'AVB Input'!AQ14+'EQR Input'!AQ9</f>
        <v>479354</v>
      </c>
    </row>
    <row r="10" customFormat="false" ht="15" hidden="false" customHeight="true" outlineLevel="0" collapsed="false">
      <c r="A10" s="3" t="s">
        <v>291</v>
      </c>
      <c r="B10" s="25" t="n">
        <f aca="false">'AVB Input'!B10+'EQR Input'!B10+'EQR Input'!B11</f>
        <v>262296</v>
      </c>
      <c r="C10" s="25" t="n">
        <f aca="false">'AVB Input'!C10+'EQR Input'!C10+'EQR Input'!C11</f>
        <v>135398</v>
      </c>
      <c r="D10" s="25" t="n">
        <f aca="false">'AVB Input'!D10+'EQR Input'!D10+'EQR Input'!D11</f>
        <v>136484</v>
      </c>
      <c r="E10" s="25" t="n">
        <f aca="false">'AVB Input'!E10+'EQR Input'!E10+'EQR Input'!E11</f>
        <v>148211</v>
      </c>
      <c r="F10" s="25" t="n">
        <f aca="false">'AVB Input'!F10+'EQR Input'!F10+'EQR Input'!F11</f>
        <v>157801</v>
      </c>
      <c r="G10" s="25" t="n">
        <f aca="false">'AVB Input'!G10+'EQR Input'!G10+'EQR Input'!G11</f>
        <v>143413</v>
      </c>
      <c r="H10" s="25" t="n">
        <f aca="false">'AVB Input'!H10+'EQR Input'!H10+'EQR Input'!H11</f>
        <v>140950</v>
      </c>
      <c r="I10" s="25" t="n">
        <f aca="false">'AVB Input'!I10+'EQR Input'!I10+'EQR Input'!I11</f>
        <v>149913</v>
      </c>
      <c r="J10" s="25" t="n">
        <f aca="false">'AVB Input'!J10+'EQR Input'!J10+'EQR Input'!J11</f>
        <v>174896</v>
      </c>
      <c r="K10" s="25" t="n">
        <f aca="false">'AVB Input'!K10+'EQR Input'!K10+'EQR Input'!K11</f>
        <v>152815</v>
      </c>
      <c r="L10" s="25" t="n">
        <f aca="false">'AVB Input'!L10+'EQR Input'!L10+'EQR Input'!L11</f>
        <v>168592</v>
      </c>
      <c r="M10" s="25" t="n">
        <f aca="false">'AVB Input'!M10+'EQR Input'!M10+'EQR Input'!M11</f>
        <v>149342</v>
      </c>
      <c r="N10" s="25" t="n">
        <f aca="false">'AVB Input'!N10+'EQR Input'!N10+'EQR Input'!N11</f>
        <v>144966</v>
      </c>
      <c r="O10" s="25" t="n">
        <f aca="false">'AVB Input'!O10+'EQR Input'!O10+'EQR Input'!O11</f>
        <v>162559</v>
      </c>
      <c r="P10" s="25" t="n">
        <f aca="false">'AVB Input'!P10+'EQR Input'!P10+'EQR Input'!P11</f>
        <v>140310</v>
      </c>
      <c r="Q10" s="25" t="n">
        <f aca="false">'AVB Input'!Q10+'EQR Input'!Q10+'EQR Input'!Q11</f>
        <v>157496</v>
      </c>
      <c r="R10" s="25" t="n">
        <f aca="false">'AVB Input'!R10+'EQR Input'!R10+'EQR Input'!R11</f>
        <v>143545</v>
      </c>
      <c r="S10" s="25" t="n">
        <f aca="false">'AVB Input'!S10+'EQR Input'!S10+'EQR Input'!S11</f>
        <v>137395</v>
      </c>
      <c r="T10" s="25" t="n">
        <f aca="false">'AVB Input'!T10+'EQR Input'!T10+'EQR Input'!T11</f>
        <v>136224</v>
      </c>
      <c r="U10" s="25" t="n">
        <f aca="false">'AVB Input'!U10+'EQR Input'!U10+'EQR Input'!U11</f>
        <v>170999</v>
      </c>
      <c r="V10" s="25" t="n">
        <f aca="false">'AVB Input'!V10+'EQR Input'!V10+'EQR Input'!V11</f>
        <v>122156</v>
      </c>
      <c r="W10" s="25" t="n">
        <f aca="false">'AVB Input'!W10+'EQR Input'!W10+'EQR Input'!W11</f>
        <v>125167</v>
      </c>
      <c r="X10" s="25" t="n">
        <f aca="false">'AVB Input'!X10+'EQR Input'!X10+'EQR Input'!X11</f>
        <v>126286</v>
      </c>
      <c r="Y10" s="25" t="n">
        <f aca="false">'AVB Input'!Y10+'EQR Input'!Y10+'EQR Input'!Y11</f>
        <v>128016</v>
      </c>
      <c r="Z10" s="25" t="n">
        <f aca="false">'AVB Input'!Z10+'EQR Input'!Z10+'EQR Input'!Z11</f>
        <v>131395</v>
      </c>
      <c r="AA10" s="25" t="n">
        <f aca="false">'AVB Input'!AA10+'EQR Input'!AA10+'EQR Input'!AA11</f>
        <v>132810</v>
      </c>
      <c r="AB10" s="25" t="n">
        <f aca="false">'AVB Input'!AB10+'EQR Input'!AB10+'EQR Input'!AB11</f>
        <v>131922</v>
      </c>
      <c r="AC10" s="25" t="n">
        <f aca="false">'AVB Input'!AC10+'EQR Input'!AC10+'EQR Input'!AC11</f>
        <v>125596</v>
      </c>
      <c r="AD10" s="25" t="n">
        <f aca="false">'AVB Input'!AD10+'EQR Input'!AD10+'EQR Input'!AD11</f>
        <v>125201</v>
      </c>
      <c r="AE10" s="25" t="n">
        <f aca="false">'AVB Input'!AE10+'EQR Input'!AE10+'EQR Input'!AE11</f>
        <v>119192</v>
      </c>
      <c r="AF10" s="25" t="n">
        <f aca="false">'AVB Input'!AF10+'EQR Input'!AF10+'EQR Input'!AF11</f>
        <v>120033</v>
      </c>
      <c r="AG10" s="25" t="n">
        <f aca="false">'AVB Input'!AG10+'EQR Input'!AG10+'EQR Input'!AG11</f>
        <v>120063</v>
      </c>
      <c r="AH10" s="25" t="n">
        <f aca="false">'AVB Input'!AH10+'EQR Input'!AH10+'EQR Input'!AH11</f>
        <v>123896</v>
      </c>
      <c r="AI10" s="25" t="n">
        <f aca="false">'AVB Input'!AI10+'EQR Input'!AI10+'EQR Input'!AI11</f>
        <v>124824</v>
      </c>
      <c r="AJ10" s="25" t="n">
        <f aca="false">'AVB Input'!AJ10+'EQR Input'!AJ10+'EQR Input'!AJ11</f>
        <v>130439</v>
      </c>
      <c r="AK10" s="25" t="n">
        <f aca="false">'AVB Input'!AK10+'EQR Input'!AK10+'EQR Input'!AK11</f>
        <v>140999</v>
      </c>
      <c r="AL10" s="25" t="n">
        <f aca="false">'AVB Input'!AL10+'EQR Input'!AL10+'EQR Input'!AL11</f>
        <v>134122</v>
      </c>
      <c r="AM10" s="25" t="n">
        <f aca="false">'AVB Input'!AM10+'EQR Input'!AM10+'EQR Input'!AM11</f>
        <v>142221</v>
      </c>
      <c r="AN10" s="25" t="n">
        <f aca="false">'AVB Input'!AN10+'EQR Input'!AN10+'EQR Input'!AN11</f>
        <v>147673</v>
      </c>
      <c r="AO10" s="25" t="n">
        <f aca="false">'AVB Input'!AO10+'EQR Input'!AO10+'EQR Input'!AO11</f>
        <v>150731</v>
      </c>
      <c r="AP10" s="25" t="n">
        <f aca="false">'AVB Input'!AP10+'EQR Input'!AP10+'EQR Input'!AP11</f>
        <v>151004</v>
      </c>
      <c r="AQ10" s="25" t="n">
        <f aca="false">'AVB Input'!AQ10+'EQR Input'!AQ10+'EQR Input'!AQ11</f>
        <v>154677</v>
      </c>
    </row>
    <row r="11" customFormat="false" ht="15" hidden="false" customHeight="true" outlineLevel="0" collapsed="false">
      <c r="A11" s="3" t="s">
        <v>35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customFormat="false" ht="15" hidden="false" customHeight="true" outlineLevel="0" collapsed="false">
      <c r="A12" s="3" t="s">
        <v>35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</row>
    <row r="13" customFormat="false" ht="15" hidden="false" customHeight="true" outlineLevel="0" collapsed="false">
      <c r="A13" s="3" t="s">
        <v>35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customFormat="false" ht="15" hidden="false" customHeight="true" outlineLevel="0" collapsed="false">
      <c r="A14" s="3" t="s">
        <v>35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customFormat="false" ht="15" hidden="false" customHeight="true" outlineLevel="0" collapsed="false">
      <c r="A15" s="3" t="s">
        <v>35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</row>
    <row r="16" customFormat="false" ht="15" hidden="false" customHeight="true" outlineLevel="0" collapsed="false">
      <c r="A16" s="3" t="s">
        <v>35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</row>
    <row r="17" customFormat="false" ht="15" hidden="false" customHeight="true" outlineLevel="0" collapsed="false">
      <c r="A17" s="3" t="s">
        <v>35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</row>
    <row r="18" customFormat="false" ht="15" hidden="false" customHeight="true" outlineLevel="0" collapsed="false">
      <c r="A18" s="3" t="s">
        <v>35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</row>
    <row r="19" customFormat="false" ht="15" hidden="false" customHeight="true" outlineLevel="0" collapsed="false">
      <c r="A19" s="3" t="s">
        <v>35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</row>
    <row r="20" customFormat="false" ht="15" hidden="false" customHeight="true" outlineLevel="0" collapsed="false">
      <c r="A20" s="3" t="s">
        <v>35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</row>
    <row r="21" customFormat="false" ht="15" hidden="false" customHeight="true" outlineLevel="0" collapsed="false">
      <c r="A21" s="3" t="s">
        <v>292</v>
      </c>
      <c r="B21" s="25" t="n">
        <f aca="false">'AVB Input'!B23+'EQR Input'!B23-B5-B7-B8-B9-B10</f>
        <v>-3814688</v>
      </c>
      <c r="C21" s="25" t="n">
        <f aca="false">'AVB Input'!C23+'EQR Input'!C23-C5-C7-C8-C9-C10</f>
        <v>-167495</v>
      </c>
      <c r="D21" s="25" t="n">
        <f aca="false">'AVB Input'!D23+'EQR Input'!D23-D5-D7-D8-D9-D10</f>
        <v>-310043</v>
      </c>
      <c r="E21" s="25" t="n">
        <f aca="false">'AVB Input'!E23+'EQR Input'!E23-E5-E7-E8-E9-E10</f>
        <v>-269464</v>
      </c>
      <c r="F21" s="25" t="n">
        <f aca="false">'AVB Input'!F23+'EQR Input'!F23-F5-F7-F8-F9-F10</f>
        <v>-146893</v>
      </c>
      <c r="G21" s="25" t="n">
        <f aca="false">'AVB Input'!G23+'EQR Input'!G23-G5-G7-G8-G9-G10</f>
        <v>-107166</v>
      </c>
      <c r="H21" s="25" t="n">
        <f aca="false">'AVB Input'!H23+'EQR Input'!H23-H5-H7-H8-H9-H10</f>
        <v>-99560</v>
      </c>
      <c r="I21" s="25" t="n">
        <f aca="false">'AVB Input'!I23+'EQR Input'!I23-I5-I7-I8-I9-I10</f>
        <v>-96441</v>
      </c>
      <c r="J21" s="25" t="n">
        <f aca="false">'AVB Input'!J23+'EQR Input'!J23-J5-J7-J8-J9-J10</f>
        <v>-144702</v>
      </c>
      <c r="K21" s="25" t="n">
        <f aca="false">'AVB Input'!K23+'EQR Input'!K23-K5-K7-K8-K9-K10</f>
        <v>-104916</v>
      </c>
      <c r="L21" s="25" t="n">
        <f aca="false">'AVB Input'!L23+'EQR Input'!L23-L5-L7-L8-L9-L10</f>
        <v>-149059</v>
      </c>
      <c r="M21" s="25" t="n">
        <f aca="false">'AVB Input'!M23+'EQR Input'!M23-M5-M7-M8-M9-M10</f>
        <v>-232549</v>
      </c>
      <c r="N21" s="25" t="n">
        <f aca="false">'AVB Input'!N23+'EQR Input'!N23-N5-N7-N8-N9-N10</f>
        <v>-10438</v>
      </c>
      <c r="O21" s="25" t="n">
        <f aca="false">'AVB Input'!O23+'EQR Input'!O23-O5-O7-O8-O9-O10</f>
        <v>-222903</v>
      </c>
      <c r="P21" s="25" t="n">
        <f aca="false">'AVB Input'!P23+'EQR Input'!P23-P5-P7-P8-P9-P10</f>
        <v>-249410</v>
      </c>
      <c r="Q21" s="25" t="n">
        <f aca="false">'AVB Input'!Q23+'EQR Input'!Q23-Q5-Q7-Q8-Q9-Q10</f>
        <v>-177574</v>
      </c>
      <c r="R21" s="25" t="n">
        <f aca="false">'AVB Input'!R23+'EQR Input'!R23-R5-R7-R8-R9-R10</f>
        <v>-223609</v>
      </c>
      <c r="S21" s="25" t="n">
        <f aca="false">'AVB Input'!S23+'EQR Input'!S23-S5-S7-S8-S9-S10</f>
        <v>-180978</v>
      </c>
      <c r="T21" s="25" t="n">
        <f aca="false">'AVB Input'!T23+'EQR Input'!T23-T5-T7-T8-T9-T10</f>
        <v>-32363</v>
      </c>
      <c r="U21" s="25" t="n">
        <f aca="false">'AVB Input'!U23+'EQR Input'!U23-U5-U7-U8-U9-U10</f>
        <v>-451946</v>
      </c>
      <c r="V21" s="25" t="n">
        <f aca="false">'AVB Input'!V23+'EQR Input'!V23-V5-V7-V8-V9-V10</f>
        <v>-49615</v>
      </c>
      <c r="W21" s="25" t="n">
        <f aca="false">'AVB Input'!W23+'EQR Input'!W23-W5-W7-W8-W9-W10</f>
        <v>-606419</v>
      </c>
      <c r="X21" s="25" t="n">
        <f aca="false">'AVB Input'!X23+'EQR Input'!X23-X5-X7-X8-X9-X10</f>
        <v>-348578</v>
      </c>
      <c r="Y21" s="25" t="n">
        <f aca="false">'AVB Input'!Y23+'EQR Input'!Y23-Y5-Y7-Y8-Y9-Y10</f>
        <v>-676368</v>
      </c>
      <c r="Z21" s="25" t="n">
        <f aca="false">'AVB Input'!Z23+'EQR Input'!Z23-Z5-Z7-Z8-Z9-Z10</f>
        <v>-146458</v>
      </c>
      <c r="AA21" s="25" t="n">
        <f aca="false">'AVB Input'!AA23+'EQR Input'!AA23-AA5-AA7-AA8-AA9-AA10</f>
        <v>-108955</v>
      </c>
      <c r="AB21" s="25" t="n">
        <f aca="false">'AVB Input'!AB23+'EQR Input'!AB23-AB5-AB7-AB8-AB9-AB10</f>
        <v>-545750</v>
      </c>
      <c r="AC21" s="25" t="n">
        <f aca="false">'AVB Input'!AC23+'EQR Input'!AC23-AC5-AC7-AC8-AC9-AC10</f>
        <v>-78069</v>
      </c>
      <c r="AD21" s="25" t="n">
        <f aca="false">'AVB Input'!AD23+'EQR Input'!AD23-AD5-AD7-AD8-AD9-AD10</f>
        <v>-85556</v>
      </c>
      <c r="AE21" s="25" t="n">
        <f aca="false">'AVB Input'!AE23+'EQR Input'!AE23-AE5-AE7-AE8-AE9-AE10</f>
        <v>-189487</v>
      </c>
      <c r="AF21" s="25" t="n">
        <f aca="false">'AVB Input'!AF23+'EQR Input'!AF23-AF5-AF7-AF8-AF9-AF10</f>
        <v>-27478</v>
      </c>
      <c r="AG21" s="25" t="n">
        <f aca="false">'AVB Input'!AG23+'EQR Input'!AG23-AG5-AG7-AG8-AG9-AG10</f>
        <v>-222283</v>
      </c>
      <c r="AH21" s="25" t="n">
        <f aca="false">'AVB Input'!AH23+'EQR Input'!AH23-AH5-AH7-AH8-AH9-AH10</f>
        <v>-167960</v>
      </c>
      <c r="AI21" s="25" t="n">
        <f aca="false">'AVB Input'!AI23+'EQR Input'!AI23-AI5-AI7-AI8-AI9-AI10</f>
        <v>-104462</v>
      </c>
      <c r="AJ21" s="25" t="n">
        <f aca="false">'AVB Input'!AJ23+'EQR Input'!AJ23-AJ5-AJ7-AJ8-AJ9-AJ10</f>
        <v>-203613</v>
      </c>
      <c r="AK21" s="25" t="n">
        <f aca="false">'AVB Input'!AK23+'EQR Input'!AK23-AK5-AK7-AK8-AK9-AK10</f>
        <v>-421325</v>
      </c>
      <c r="AL21" s="25" t="n">
        <f aca="false">'AVB Input'!AL23+'EQR Input'!AL23-AL5-AL7-AL8-AL9-AL10</f>
        <v>-204432</v>
      </c>
      <c r="AM21" s="25" t="n">
        <f aca="false">'AVB Input'!AM23+'EQR Input'!AM23-AM5-AM7-AM8-AM9-AM10</f>
        <v>-164069</v>
      </c>
      <c r="AN21" s="25" t="n">
        <f aca="false">'AVB Input'!AN23+'EQR Input'!AN23-AN5-AN7-AN8-AN9-AN10</f>
        <v>-387973</v>
      </c>
      <c r="AO21" s="25" t="n">
        <f aca="false">'AVB Input'!AO23+'EQR Input'!AO23-AO5-AO7-AO8-AO9-AO10</f>
        <v>-260287</v>
      </c>
      <c r="AP21" s="25" t="n">
        <f aca="false">'AVB Input'!AP23+'EQR Input'!AP23-AP5-AP7-AP8-AP9-AP10</f>
        <v>-134521</v>
      </c>
      <c r="AQ21" s="25" t="n">
        <f aca="false">'AVB Input'!AQ23+'EQR Input'!AQ23-AQ5-AQ7-AQ8-AQ9-AQ10</f>
        <v>20209</v>
      </c>
    </row>
    <row r="22" customFormat="false" ht="15" hidden="false" customHeight="true" outlineLevel="0" collapsed="false">
      <c r="A22" s="3" t="s">
        <v>293</v>
      </c>
      <c r="B22" s="26" t="n">
        <f aca="false">B5+SUM(B7:B21)</f>
        <v>785570</v>
      </c>
      <c r="C22" s="26" t="n">
        <f aca="false">C5+SUM(C7:C21)</f>
        <v>768993</v>
      </c>
      <c r="D22" s="26" t="n">
        <f aca="false">D5+SUM(D7:D21)</f>
        <v>770007</v>
      </c>
      <c r="E22" s="26" t="n">
        <f aca="false">E5+SUM(E7:E21)</f>
        <v>794053</v>
      </c>
      <c r="F22" s="26" t="n">
        <f aca="false">F5+SUM(F7:F21)</f>
        <v>782167</v>
      </c>
      <c r="G22" s="26" t="n">
        <f aca="false">G5+SUM(G7:G21)</f>
        <v>792579</v>
      </c>
      <c r="H22" s="26" t="n">
        <f aca="false">H5+SUM(H7:H21)</f>
        <v>813734</v>
      </c>
      <c r="I22" s="26" t="n">
        <f aca="false">I5+SUM(I7:I21)</f>
        <v>840406</v>
      </c>
      <c r="J22" s="26" t="n">
        <f aca="false">J5+SUM(J7:J21)</f>
        <v>819168</v>
      </c>
      <c r="K22" s="26" t="n">
        <f aca="false">K5+SUM(K7:K21)</f>
        <v>839880</v>
      </c>
      <c r="L22" s="26" t="n">
        <f aca="false">L5+SUM(L7:L21)</f>
        <v>854618</v>
      </c>
      <c r="M22" s="26" t="n">
        <f aca="false">M5+SUM(M7:M21)</f>
        <v>856066</v>
      </c>
      <c r="N22" s="26" t="n">
        <f aca="false">N5+SUM(N7:N21)</f>
        <v>855674</v>
      </c>
      <c r="O22" s="26" t="n">
        <f aca="false">O5+SUM(O7:O21)</f>
        <v>873142</v>
      </c>
      <c r="P22" s="26" t="n">
        <f aca="false">P5+SUM(P7:P21)</f>
        <v>891717</v>
      </c>
      <c r="Q22" s="26" t="n">
        <f aca="false">Q5+SUM(Q7:Q21)</f>
        <v>902089</v>
      </c>
      <c r="R22" s="26" t="n">
        <f aca="false">R5+SUM(R7:R21)</f>
        <v>893292</v>
      </c>
      <c r="S22" s="26" t="n">
        <f aca="false">S5+SUM(S7:S21)</f>
        <v>855415</v>
      </c>
      <c r="T22" s="26" t="n">
        <f aca="false">T5+SUM(T7:T21)</f>
        <v>791773</v>
      </c>
      <c r="U22" s="26" t="n">
        <f aca="false">U5+SUM(U7:U21)</f>
        <v>777073</v>
      </c>
      <c r="V22" s="26" t="n">
        <f aca="false">V5+SUM(V7:V21)</f>
        <v>741733</v>
      </c>
      <c r="W22" s="26" t="n">
        <f aca="false">W5+SUM(W7:W21)</f>
        <v>761826</v>
      </c>
      <c r="X22" s="26" t="n">
        <f aca="false">X5+SUM(X7:X21)</f>
        <v>792523</v>
      </c>
      <c r="Y22" s="26" t="n">
        <f aca="false">Y5+SUM(Y7:Y21)</f>
        <v>845438</v>
      </c>
      <c r="Z22" s="26" t="n">
        <f aca="false">Z5+SUM(Z7:Z21)</f>
        <v>846077</v>
      </c>
      <c r="AA22" s="26" t="n">
        <f aca="false">AA5+SUM(AA7:AA21)</f>
        <v>913112</v>
      </c>
      <c r="AB22" s="26" t="n">
        <f aca="false">AB5+SUM(AB7:AB21)</f>
        <v>919842</v>
      </c>
      <c r="AC22" s="26" t="n">
        <f aca="false">AC5+SUM(AC7:AC21)</f>
        <v>961317</v>
      </c>
      <c r="AD22" s="26" t="n">
        <f aca="false">AD5+SUM(AD7:AD21)</f>
        <v>925879</v>
      </c>
      <c r="AE22" s="26" t="n">
        <f aca="false">AE5+SUM(AE7:AE21)</f>
        <v>960478</v>
      </c>
      <c r="AF22" s="26" t="n">
        <f aca="false">AF5+SUM(AF7:AF21)</f>
        <v>964499</v>
      </c>
      <c r="AG22" s="26" t="n">
        <f aca="false">AG5+SUM(AG7:AG21)</f>
        <v>990187</v>
      </c>
      <c r="AH22" s="26" t="n">
        <f aca="false">AH5+SUM(AH7:AH21)</f>
        <v>979202</v>
      </c>
      <c r="AI22" s="26" t="n">
        <f aca="false">AI5+SUM(AI7:AI21)</f>
        <v>998526</v>
      </c>
      <c r="AJ22" s="26" t="n">
        <f aca="false">AJ5+SUM(AJ7:AJ21)</f>
        <v>1004133</v>
      </c>
      <c r="AK22" s="26" t="n">
        <f aca="false">AK5+SUM(AK7:AK21)</f>
        <v>1027814</v>
      </c>
      <c r="AL22" s="26" t="n">
        <f aca="false">AL5+SUM(AL7:AL21)</f>
        <v>1015670</v>
      </c>
      <c r="AM22" s="26" t="n">
        <f aca="false">AM5+SUM(AM7:AM21)</f>
        <v>1033878</v>
      </c>
      <c r="AN22" s="26" t="n">
        <f aca="false">AN5+SUM(AN7:AN21)</f>
        <v>1029733</v>
      </c>
      <c r="AO22" s="26" t="n">
        <f aca="false">AO5+SUM(AO7:AO21)</f>
        <v>1043905</v>
      </c>
      <c r="AP22" s="26" t="n">
        <f aca="false">AP5+SUM(AP7:AP21)</f>
        <v>1030657</v>
      </c>
      <c r="AQ22" s="26" t="n">
        <f aca="false">AQ5+SUM(AQ7:AQ21)</f>
        <v>1049282</v>
      </c>
    </row>
    <row r="23" customFormat="false" ht="15" hidden="false" customHeight="true" outlineLevel="0" collapsed="false">
      <c r="A23" s="3" t="s">
        <v>294</v>
      </c>
      <c r="B23" s="25" t="n">
        <f aca="false">'AVB Input'!B23+'EQR Input'!B23</f>
        <v>785570</v>
      </c>
      <c r="C23" s="25" t="n">
        <f aca="false">'AVB Input'!C23+'EQR Input'!C23</f>
        <v>768993</v>
      </c>
      <c r="D23" s="25" t="n">
        <f aca="false">'AVB Input'!D23+'EQR Input'!D23</f>
        <v>770007</v>
      </c>
      <c r="E23" s="25" t="n">
        <f aca="false">'AVB Input'!E23+'EQR Input'!E23</f>
        <v>794053</v>
      </c>
      <c r="F23" s="25" t="n">
        <f aca="false">'AVB Input'!F23+'EQR Input'!F23</f>
        <v>782167</v>
      </c>
      <c r="G23" s="25" t="n">
        <f aca="false">'AVB Input'!G23+'EQR Input'!G23</f>
        <v>792579</v>
      </c>
      <c r="H23" s="25" t="n">
        <f aca="false">'AVB Input'!H23+'EQR Input'!H23</f>
        <v>813734</v>
      </c>
      <c r="I23" s="25" t="n">
        <f aca="false">'AVB Input'!I23+'EQR Input'!I23</f>
        <v>840406</v>
      </c>
      <c r="J23" s="25" t="n">
        <f aca="false">'AVB Input'!J23+'EQR Input'!J23</f>
        <v>819168</v>
      </c>
      <c r="K23" s="25" t="n">
        <f aca="false">'AVB Input'!K23+'EQR Input'!K23</f>
        <v>839880</v>
      </c>
      <c r="L23" s="25" t="n">
        <f aca="false">'AVB Input'!L23+'EQR Input'!L23</f>
        <v>854618</v>
      </c>
      <c r="M23" s="25" t="n">
        <f aca="false">'AVB Input'!M23+'EQR Input'!M23</f>
        <v>856066</v>
      </c>
      <c r="N23" s="25" t="n">
        <f aca="false">'AVB Input'!N23+'EQR Input'!N23</f>
        <v>855674</v>
      </c>
      <c r="O23" s="25" t="n">
        <f aca="false">'AVB Input'!O23+'EQR Input'!O23</f>
        <v>873142</v>
      </c>
      <c r="P23" s="25" t="n">
        <f aca="false">'AVB Input'!P23+'EQR Input'!P23</f>
        <v>891717</v>
      </c>
      <c r="Q23" s="25" t="n">
        <f aca="false">'AVB Input'!Q23+'EQR Input'!Q23</f>
        <v>902089</v>
      </c>
      <c r="R23" s="25" t="n">
        <f aca="false">'AVB Input'!R23+'EQR Input'!R23</f>
        <v>893292</v>
      </c>
      <c r="S23" s="25" t="n">
        <f aca="false">'AVB Input'!S23+'EQR Input'!S23</f>
        <v>855415</v>
      </c>
      <c r="T23" s="25" t="n">
        <f aca="false">'AVB Input'!T23+'EQR Input'!T23</f>
        <v>791773</v>
      </c>
      <c r="U23" s="25" t="n">
        <f aca="false">'AVB Input'!U23+'EQR Input'!U23</f>
        <v>777073</v>
      </c>
      <c r="V23" s="25" t="n">
        <f aca="false">'AVB Input'!V23+'EQR Input'!V23</f>
        <v>741733</v>
      </c>
      <c r="W23" s="25" t="n">
        <f aca="false">'AVB Input'!W23+'EQR Input'!W23</f>
        <v>761826</v>
      </c>
      <c r="X23" s="25" t="n">
        <f aca="false">'AVB Input'!X23+'EQR Input'!X23</f>
        <v>792523</v>
      </c>
      <c r="Y23" s="25" t="n">
        <f aca="false">'AVB Input'!Y23+'EQR Input'!Y23</f>
        <v>845438</v>
      </c>
      <c r="Z23" s="25" t="n">
        <f aca="false">'AVB Input'!Z23+'EQR Input'!Z23</f>
        <v>846077</v>
      </c>
      <c r="AA23" s="25" t="n">
        <f aca="false">'AVB Input'!AA23+'EQR Input'!AA23</f>
        <v>913112</v>
      </c>
      <c r="AB23" s="25" t="n">
        <f aca="false">'AVB Input'!AB23+'EQR Input'!AB23</f>
        <v>919842</v>
      </c>
      <c r="AC23" s="25" t="n">
        <f aca="false">'AVB Input'!AC23+'EQR Input'!AC23</f>
        <v>961317</v>
      </c>
      <c r="AD23" s="25" t="n">
        <f aca="false">'AVB Input'!AD23+'EQR Input'!AD23</f>
        <v>925879</v>
      </c>
      <c r="AE23" s="25" t="n">
        <f aca="false">'AVB Input'!AE23+'EQR Input'!AE23</f>
        <v>960478</v>
      </c>
      <c r="AF23" s="25" t="n">
        <f aca="false">'AVB Input'!AF23+'EQR Input'!AF23</f>
        <v>964499</v>
      </c>
      <c r="AG23" s="25" t="n">
        <f aca="false">'AVB Input'!AG23+'EQR Input'!AG23</f>
        <v>990187</v>
      </c>
      <c r="AH23" s="25" t="n">
        <f aca="false">'AVB Input'!AH23+'EQR Input'!AH23</f>
        <v>979202</v>
      </c>
      <c r="AI23" s="25" t="n">
        <f aca="false">'AVB Input'!AI23+'EQR Input'!AI23</f>
        <v>998526</v>
      </c>
      <c r="AJ23" s="25" t="n">
        <f aca="false">'AVB Input'!AJ23+'EQR Input'!AJ23</f>
        <v>1004133</v>
      </c>
      <c r="AK23" s="25" t="n">
        <f aca="false">'AVB Input'!AK23+'EQR Input'!AK23</f>
        <v>1027814</v>
      </c>
      <c r="AL23" s="25" t="n">
        <f aca="false">'AVB Input'!AL23+'EQR Input'!AL23</f>
        <v>1015670</v>
      </c>
      <c r="AM23" s="25" t="n">
        <f aca="false">'AVB Input'!AM23+'EQR Input'!AM23</f>
        <v>1033878</v>
      </c>
      <c r="AN23" s="25" t="n">
        <f aca="false">'AVB Input'!AN23+'EQR Input'!AN23</f>
        <v>1029733</v>
      </c>
      <c r="AO23" s="25" t="n">
        <f aca="false">'AVB Input'!AO23+'EQR Input'!AO23</f>
        <v>1043905</v>
      </c>
      <c r="AP23" s="25" t="n">
        <f aca="false">'AVB Input'!AP23+'EQR Input'!AP23</f>
        <v>1030657</v>
      </c>
      <c r="AQ23" s="25" t="n">
        <f aca="false">'AVB Input'!AQ23+'EQR Input'!AQ23</f>
        <v>1049282</v>
      </c>
    </row>
    <row r="24" customFormat="false" ht="15" hidden="false" customHeight="true" outlineLevel="0" collapsed="false">
      <c r="A24" s="3" t="s">
        <v>295</v>
      </c>
      <c r="B24" s="27" t="n">
        <f aca="false">B22-B23</f>
        <v>0</v>
      </c>
      <c r="C24" s="27" t="n">
        <f aca="false">C22-C23</f>
        <v>0</v>
      </c>
      <c r="D24" s="27" t="n">
        <f aca="false">D22-D23</f>
        <v>0</v>
      </c>
      <c r="E24" s="27" t="n">
        <f aca="false">E22-E23</f>
        <v>0</v>
      </c>
      <c r="F24" s="27" t="n">
        <f aca="false">F22-F23</f>
        <v>0</v>
      </c>
      <c r="G24" s="27" t="n">
        <f aca="false">G22-G23</f>
        <v>0</v>
      </c>
      <c r="H24" s="27" t="n">
        <f aca="false">H22-H23</f>
        <v>0</v>
      </c>
      <c r="I24" s="27" t="n">
        <f aca="false">I22-I23</f>
        <v>0</v>
      </c>
      <c r="J24" s="27" t="n">
        <f aca="false">J22-J23</f>
        <v>0</v>
      </c>
      <c r="K24" s="27" t="n">
        <f aca="false">K22-K23</f>
        <v>0</v>
      </c>
      <c r="L24" s="27" t="n">
        <f aca="false">L22-L23</f>
        <v>0</v>
      </c>
      <c r="M24" s="27" t="n">
        <f aca="false">M22-M23</f>
        <v>0</v>
      </c>
      <c r="N24" s="27" t="n">
        <f aca="false">N22-N23</f>
        <v>0</v>
      </c>
      <c r="O24" s="27" t="n">
        <f aca="false">O22-O23</f>
        <v>0</v>
      </c>
      <c r="P24" s="27" t="n">
        <f aca="false">P22-P23</f>
        <v>0</v>
      </c>
      <c r="Q24" s="27" t="n">
        <f aca="false">Q22-Q23</f>
        <v>0</v>
      </c>
      <c r="R24" s="27" t="n">
        <f aca="false">R22-R23</f>
        <v>0</v>
      </c>
      <c r="S24" s="27" t="n">
        <f aca="false">S22-S23</f>
        <v>0</v>
      </c>
      <c r="T24" s="27" t="n">
        <f aca="false">T22-T23</f>
        <v>0</v>
      </c>
      <c r="U24" s="27" t="n">
        <f aca="false">U22-U23</f>
        <v>0</v>
      </c>
      <c r="V24" s="27" t="n">
        <f aca="false">V22-V23</f>
        <v>0</v>
      </c>
      <c r="W24" s="27" t="n">
        <f aca="false">W22-W23</f>
        <v>0</v>
      </c>
      <c r="X24" s="27" t="n">
        <f aca="false">X22-X23</f>
        <v>0</v>
      </c>
      <c r="Y24" s="27" t="n">
        <f aca="false">Y22-Y23</f>
        <v>0</v>
      </c>
      <c r="Z24" s="27" t="n">
        <f aca="false">Z22-Z23</f>
        <v>0</v>
      </c>
      <c r="AA24" s="27" t="n">
        <f aca="false">AA22-AA23</f>
        <v>0</v>
      </c>
      <c r="AB24" s="27" t="n">
        <f aca="false">AB22-AB23</f>
        <v>0</v>
      </c>
      <c r="AC24" s="27" t="n">
        <f aca="false">AC22-AC23</f>
        <v>0</v>
      </c>
      <c r="AD24" s="27" t="n">
        <f aca="false">AD22-AD23</f>
        <v>0</v>
      </c>
      <c r="AE24" s="27" t="n">
        <f aca="false">AE22-AE23</f>
        <v>0</v>
      </c>
      <c r="AF24" s="27" t="n">
        <f aca="false">AF22-AF23</f>
        <v>0</v>
      </c>
      <c r="AG24" s="27" t="n">
        <f aca="false">AG22-AG23</f>
        <v>0</v>
      </c>
      <c r="AH24" s="27" t="n">
        <f aca="false">AH22-AH23</f>
        <v>0</v>
      </c>
      <c r="AI24" s="27" t="n">
        <f aca="false">AI22-AI23</f>
        <v>0</v>
      </c>
      <c r="AJ24" s="27" t="n">
        <f aca="false">AJ22-AJ23</f>
        <v>0</v>
      </c>
      <c r="AK24" s="27" t="n">
        <f aca="false">AK22-AK23</f>
        <v>0</v>
      </c>
      <c r="AL24" s="27" t="n">
        <f aca="false">AL22-AL23</f>
        <v>0</v>
      </c>
      <c r="AM24" s="27" t="n">
        <f aca="false">AM22-AM23</f>
        <v>0</v>
      </c>
      <c r="AN24" s="27" t="n">
        <f aca="false">AN22-AN23</f>
        <v>0</v>
      </c>
      <c r="AO24" s="27" t="n">
        <f aca="false">AO22-AO23</f>
        <v>0</v>
      </c>
      <c r="AP24" s="27" t="n">
        <f aca="false">AP22-AP23</f>
        <v>0</v>
      </c>
      <c r="AQ24" s="27" t="n">
        <f aca="false">AQ22-AQ23</f>
        <v>0</v>
      </c>
    </row>
    <row r="26" customFormat="false" ht="15" hidden="false" customHeight="true" outlineLevel="0" collapsed="false">
      <c r="A26" s="3" t="s">
        <v>296</v>
      </c>
      <c r="B26" s="25" t="n">
        <f aca="false">'AVB Input'!B26+'EQR Input'!B26</f>
        <v>463103</v>
      </c>
      <c r="C26" s="25" t="n">
        <f aca="false">'AVB Input'!C26+'EQR Input'!C26</f>
        <v>618256</v>
      </c>
      <c r="D26" s="25" t="n">
        <f aca="false">'AVB Input'!D26+'EQR Input'!D26</f>
        <v>584624</v>
      </c>
      <c r="E26" s="25" t="n">
        <f aca="false">'AVB Input'!E26+'EQR Input'!E26</f>
        <v>593308</v>
      </c>
      <c r="F26" s="25" t="n">
        <f aca="false">'AVB Input'!F26+'EQR Input'!F26</f>
        <v>569782</v>
      </c>
      <c r="G26" s="25" t="n">
        <f aca="false">'AVB Input'!G26+'EQR Input'!G26</f>
        <v>556115</v>
      </c>
      <c r="H26" s="25" t="n">
        <f aca="false">'AVB Input'!H26+'EQR Input'!H26</f>
        <v>631995</v>
      </c>
      <c r="I26" s="25" t="n">
        <f aca="false">'AVB Input'!I26+'EQR Input'!I26</f>
        <v>614230</v>
      </c>
      <c r="J26" s="25" t="n">
        <f aca="false">'AVB Input'!J26+'EQR Input'!J26</f>
        <v>572299</v>
      </c>
      <c r="K26" s="25" t="n">
        <f aca="false">'AVB Input'!K26+'EQR Input'!K26</f>
        <v>614732</v>
      </c>
      <c r="L26" s="25" t="n">
        <f aca="false">'AVB Input'!L26+'EQR Input'!L26</f>
        <v>614902</v>
      </c>
      <c r="M26" s="25" t="n">
        <f aca="false">'AVB Input'!M26+'EQR Input'!M26</f>
        <v>621686</v>
      </c>
      <c r="N26" s="25" t="n">
        <f aca="false">'AVB Input'!N26+'EQR Input'!N26</f>
        <v>631046</v>
      </c>
      <c r="O26" s="25" t="n">
        <f aca="false">'AVB Input'!O26+'EQR Input'!O26</f>
        <v>623259</v>
      </c>
      <c r="P26" s="25" t="n">
        <f aca="false">'AVB Input'!P26+'EQR Input'!P26</f>
        <v>669816</v>
      </c>
      <c r="Q26" s="25" t="n">
        <f aca="false">'AVB Input'!Q26+'EQR Input'!Q26</f>
        <v>667627</v>
      </c>
      <c r="R26" s="25" t="n">
        <f aca="false">'AVB Input'!R26+'EQR Input'!R26</f>
        <v>654913</v>
      </c>
      <c r="S26" s="25" t="n">
        <f aca="false">'AVB Input'!S26+'EQR Input'!S26</f>
        <v>641403</v>
      </c>
      <c r="T26" s="25" t="n">
        <f aca="false">'AVB Input'!T26+'EQR Input'!T26</f>
        <v>577635</v>
      </c>
      <c r="U26" s="25" t="n">
        <f aca="false">'AVB Input'!U26+'EQR Input'!U26</f>
        <v>550602</v>
      </c>
      <c r="V26" s="25" t="n">
        <f aca="false">'AVB Input'!V26+'EQR Input'!V26</f>
        <v>528421</v>
      </c>
      <c r="W26" s="25" t="n">
        <f aca="false">'AVB Input'!W26+'EQR Input'!W26</f>
        <v>576673</v>
      </c>
      <c r="X26" s="25" t="n">
        <f aca="false">'AVB Input'!X26+'EQR Input'!X26</f>
        <v>569325</v>
      </c>
      <c r="Y26" s="25" t="n">
        <f aca="false">'AVB Input'!Y26+'EQR Input'!Y26</f>
        <v>611894</v>
      </c>
      <c r="Z26" s="25" t="n">
        <f aca="false">'AVB Input'!Z26+'EQR Input'!Z26</f>
        <v>615024</v>
      </c>
      <c r="AA26" s="25" t="n">
        <f aca="false">'AVB Input'!AA26+'EQR Input'!AA26</f>
        <v>682559</v>
      </c>
      <c r="AB26" s="25" t="n">
        <f aca="false">'AVB Input'!AB26+'EQR Input'!AB26</f>
        <v>693763</v>
      </c>
      <c r="AC26" s="25" t="n">
        <f aca="false">'AVB Input'!AC26+'EQR Input'!AC26</f>
        <v>736303</v>
      </c>
      <c r="AD26" s="25" t="n">
        <f aca="false">'AVB Input'!AD26+'EQR Input'!AD26</f>
        <v>688132</v>
      </c>
      <c r="AE26" s="25" t="n">
        <f aca="false">'AVB Input'!AE26+'EQR Input'!AE26</f>
        <v>743218</v>
      </c>
      <c r="AF26" s="25" t="n">
        <f aca="false">'AVB Input'!AF26+'EQR Input'!AF26</f>
        <v>729530</v>
      </c>
      <c r="AG26" s="25" t="n">
        <f aca="false">'AVB Input'!AG26+'EQR Input'!AG26</f>
        <v>765407</v>
      </c>
      <c r="AH26" s="25" t="n">
        <f aca="false">'AVB Input'!AH26+'EQR Input'!AH26</f>
        <v>726220</v>
      </c>
      <c r="AI26" s="25" t="n">
        <f aca="false">'AVB Input'!AI26+'EQR Input'!AI26</f>
        <v>758064</v>
      </c>
      <c r="AJ26" s="25" t="n">
        <f aca="false">'AVB Input'!AJ26+'EQR Input'!AJ26</f>
        <v>795974</v>
      </c>
      <c r="AK26" s="25" t="n">
        <f aca="false">'AVB Input'!AK26+'EQR Input'!AK26</f>
        <v>754305</v>
      </c>
      <c r="AL26" s="25" t="n">
        <f aca="false">'AVB Input'!AL26+'EQR Input'!AL26</f>
        <v>765690</v>
      </c>
      <c r="AM26" s="25" t="n">
        <f aca="false">'AVB Input'!AM26+'EQR Input'!AM26</f>
        <v>784153</v>
      </c>
      <c r="AN26" s="25" t="n">
        <f aca="false">'AVB Input'!AN26+'EQR Input'!AN26</f>
        <v>842168</v>
      </c>
      <c r="AO26" s="25" t="n">
        <f aca="false">'AVB Input'!AO26+'EQR Input'!AO26</f>
        <v>774432</v>
      </c>
      <c r="AP26" s="25" t="n">
        <f aca="false">'AVB Input'!AP26+'EQR Input'!AP26</f>
        <v>724510</v>
      </c>
      <c r="AQ26" s="25" t="n">
        <f aca="false">'AVB Input'!AQ26+'EQR Input'!AQ26</f>
        <v>770011</v>
      </c>
    </row>
    <row r="27" customFormat="false" ht="15" hidden="false" customHeight="true" outlineLevel="0" collapsed="false">
      <c r="A27" s="3" t="s">
        <v>71</v>
      </c>
      <c r="B27" s="25" t="n">
        <f aca="false">'AVB Input'!B27+'EQR Input'!B27</f>
        <v>560515</v>
      </c>
      <c r="C27" s="25" t="n">
        <f aca="false">'AVB Input'!C27+'EQR Input'!C27</f>
        <v>568813</v>
      </c>
      <c r="D27" s="25" t="n">
        <f aca="false">'AVB Input'!D27+'EQR Input'!D27</f>
        <v>581899</v>
      </c>
      <c r="E27" s="25" t="n">
        <f aca="false">'AVB Input'!E27+'EQR Input'!E27</f>
        <v>593764</v>
      </c>
      <c r="F27" s="25" t="n">
        <f aca="false">'AVB Input'!F27+'EQR Input'!F27</f>
        <v>571093</v>
      </c>
      <c r="G27" s="25" t="n">
        <f aca="false">'AVB Input'!G27+'EQR Input'!G27</f>
        <v>582280</v>
      </c>
      <c r="H27" s="25" t="n">
        <f aca="false">'AVB Input'!H27+'EQR Input'!H27</f>
        <v>608172</v>
      </c>
      <c r="I27" s="25" t="n">
        <f aca="false">'AVB Input'!I27+'EQR Input'!I27</f>
        <v>627668</v>
      </c>
      <c r="J27" s="25" t="n">
        <f aca="false">'AVB Input'!J27+'EQR Input'!J27</f>
        <v>595402</v>
      </c>
      <c r="K27" s="25" t="n">
        <f aca="false">'AVB Input'!K27+'EQR Input'!K27</f>
        <v>618801</v>
      </c>
      <c r="L27" s="25" t="n">
        <f aca="false">'AVB Input'!L27+'EQR Input'!L27</f>
        <v>635179</v>
      </c>
      <c r="M27" s="25" t="n">
        <f aca="false">'AVB Input'!M27+'EQR Input'!M27</f>
        <v>643614</v>
      </c>
      <c r="N27" s="25" t="n">
        <f aca="false">'AVB Input'!N27+'EQR Input'!N27</f>
        <v>633886</v>
      </c>
      <c r="O27" s="25" t="n">
        <f aca="false">'AVB Input'!O27+'EQR Input'!O27</f>
        <v>648240</v>
      </c>
      <c r="P27" s="25" t="n">
        <f aca="false">'AVB Input'!P27+'EQR Input'!P27</f>
        <v>678782</v>
      </c>
      <c r="Q27" s="25" t="n">
        <f aca="false">'AVB Input'!Q27+'EQR Input'!Q27</f>
        <v>690367</v>
      </c>
      <c r="R27" s="25" t="n">
        <f aca="false">'AVB Input'!R27+'EQR Input'!R27</f>
        <v>670845</v>
      </c>
      <c r="S27" s="25" t="n">
        <f aca="false">'AVB Input'!S27+'EQR Input'!S27</f>
        <v>644079</v>
      </c>
      <c r="T27" s="25" t="n">
        <f aca="false">'AVB Input'!T27+'EQR Input'!T27</f>
        <v>585732</v>
      </c>
      <c r="U27" s="25" t="n">
        <f aca="false">'AVB Input'!U27+'EQR Input'!U27</f>
        <v>576309</v>
      </c>
      <c r="V27" s="25" t="n">
        <f aca="false">'AVB Input'!V27+'EQR Input'!V27</f>
        <v>533936</v>
      </c>
      <c r="W27" s="25" t="n">
        <f aca="false">'AVB Input'!W27+'EQR Input'!W27</f>
        <v>557351</v>
      </c>
      <c r="X27" s="25" t="n">
        <f aca="false">'AVB Input'!X27+'EQR Input'!X27</f>
        <v>585790</v>
      </c>
      <c r="Y27" s="25" t="n">
        <f aca="false">'AVB Input'!Y27+'EQR Input'!Y27</f>
        <v>637759</v>
      </c>
      <c r="Z27" s="25" t="n">
        <f aca="false">'AVB Input'!Z27+'EQR Input'!Z27</f>
        <v>617489</v>
      </c>
      <c r="AA27" s="25" t="n">
        <f aca="false">'AVB Input'!AA27+'EQR Input'!AA27</f>
        <v>687811</v>
      </c>
      <c r="AB27" s="25" t="n">
        <f aca="false">'AVB Input'!AB27+'EQR Input'!AB27</f>
        <v>706631</v>
      </c>
      <c r="AC27" s="25" t="n">
        <f aca="false">'AVB Input'!AC27+'EQR Input'!AC27</f>
        <v>729896</v>
      </c>
      <c r="AD27" s="25" t="n">
        <f aca="false">'AVB Input'!AD27+'EQR Input'!AD27</f>
        <v>701182</v>
      </c>
      <c r="AE27" s="25" t="n">
        <f aca="false">'AVB Input'!AE27+'EQR Input'!AE27</f>
        <v>747665</v>
      </c>
      <c r="AF27" s="25" t="n">
        <f aca="false">'AVB Input'!AF27+'EQR Input'!AF27</f>
        <v>753873</v>
      </c>
      <c r="AG27" s="25" t="n">
        <f aca="false">'AVB Input'!AG27+'EQR Input'!AG27</f>
        <v>779959</v>
      </c>
      <c r="AH27" s="25" t="n">
        <f aca="false">'AVB Input'!AH27+'EQR Input'!AH27</f>
        <v>748654</v>
      </c>
      <c r="AI27" s="25" t="n">
        <f aca="false">'AVB Input'!AI27+'EQR Input'!AI27</f>
        <v>774711</v>
      </c>
      <c r="AJ27" s="25" t="n">
        <f aca="false">'AVB Input'!AJ27+'EQR Input'!AJ27</f>
        <v>775175</v>
      </c>
      <c r="AK27" s="25" t="n">
        <f aca="false">'AVB Input'!AK27+'EQR Input'!AK27</f>
        <v>791460</v>
      </c>
      <c r="AL27" s="25" t="n">
        <f aca="false">'AVB Input'!AL27+'EQR Input'!AL27</f>
        <v>775844</v>
      </c>
      <c r="AM27" s="25" t="n">
        <f aca="false">'AVB Input'!AM27+'EQR Input'!AM27</f>
        <v>790762</v>
      </c>
      <c r="AN27" s="25" t="n">
        <f aca="false">'AVB Input'!AN27+'EQR Input'!AN27</f>
        <v>793343</v>
      </c>
      <c r="AO27" s="25" t="n">
        <f aca="false">'AVB Input'!AO27+'EQR Input'!AO27</f>
        <v>804031</v>
      </c>
      <c r="AP27" s="25" t="n">
        <f aca="false">'AVB Input'!AP27+'EQR Input'!AP27</f>
        <v>779779</v>
      </c>
      <c r="AQ27" s="25" t="n">
        <f aca="false">'AVB Input'!AQ27+'EQR Input'!AQ27</f>
        <v>799405</v>
      </c>
    </row>
    <row r="28" customFormat="false" ht="15" hidden="false" customHeight="true" outlineLevel="0" collapsed="false">
      <c r="A28" s="3" t="s">
        <v>297</v>
      </c>
      <c r="B28" s="26" t="n">
        <f aca="false">B27-B26</f>
        <v>97412</v>
      </c>
      <c r="C28" s="26" t="n">
        <f aca="false">C27-C26</f>
        <v>-49443</v>
      </c>
      <c r="D28" s="26" t="n">
        <f aca="false">D27-D26</f>
        <v>-2725</v>
      </c>
      <c r="E28" s="26" t="n">
        <f aca="false">E27-E26</f>
        <v>456</v>
      </c>
      <c r="F28" s="26" t="n">
        <f aca="false">F27-F26</f>
        <v>1311</v>
      </c>
      <c r="G28" s="26" t="n">
        <f aca="false">G27-G26</f>
        <v>26165</v>
      </c>
      <c r="H28" s="26" t="n">
        <f aca="false">H27-H26</f>
        <v>-23823</v>
      </c>
      <c r="I28" s="26" t="n">
        <f aca="false">I27-I26</f>
        <v>13438</v>
      </c>
      <c r="J28" s="26" t="n">
        <f aca="false">J27-J26</f>
        <v>23103</v>
      </c>
      <c r="K28" s="26" t="n">
        <f aca="false">K27-K26</f>
        <v>4069</v>
      </c>
      <c r="L28" s="26" t="n">
        <f aca="false">L27-L26</f>
        <v>20277</v>
      </c>
      <c r="M28" s="26" t="n">
        <f aca="false">M27-M26</f>
        <v>21928</v>
      </c>
      <c r="N28" s="26" t="n">
        <f aca="false">N27-N26</f>
        <v>2840</v>
      </c>
      <c r="O28" s="26" t="n">
        <f aca="false">O27-O26</f>
        <v>24981</v>
      </c>
      <c r="P28" s="26" t="n">
        <f aca="false">P27-P26</f>
        <v>8966</v>
      </c>
      <c r="Q28" s="26" t="n">
        <f aca="false">Q27-Q26</f>
        <v>22740</v>
      </c>
      <c r="R28" s="26" t="n">
        <f aca="false">R27-R26</f>
        <v>15932</v>
      </c>
      <c r="S28" s="26" t="n">
        <f aca="false">S27-S26</f>
        <v>2676</v>
      </c>
      <c r="T28" s="26" t="n">
        <f aca="false">T27-T26</f>
        <v>8097</v>
      </c>
      <c r="U28" s="26" t="n">
        <f aca="false">U27-U26</f>
        <v>25707</v>
      </c>
      <c r="V28" s="26" t="n">
        <f aca="false">V27-V26</f>
        <v>5515</v>
      </c>
      <c r="W28" s="26" t="n">
        <f aca="false">W27-W26</f>
        <v>-19322</v>
      </c>
      <c r="X28" s="26" t="n">
        <f aca="false">X27-X26</f>
        <v>16465</v>
      </c>
      <c r="Y28" s="26" t="n">
        <f aca="false">Y27-Y26</f>
        <v>25865</v>
      </c>
      <c r="Z28" s="26" t="n">
        <f aca="false">Z27-Z26</f>
        <v>2465</v>
      </c>
      <c r="AA28" s="26" t="n">
        <f aca="false">AA27-AA26</f>
        <v>5252</v>
      </c>
      <c r="AB28" s="26" t="n">
        <f aca="false">AB27-AB26</f>
        <v>12868</v>
      </c>
      <c r="AC28" s="26" t="n">
        <f aca="false">AC27-AC26</f>
        <v>-6407</v>
      </c>
      <c r="AD28" s="26" t="n">
        <f aca="false">AD27-AD26</f>
        <v>13050</v>
      </c>
      <c r="AE28" s="26" t="n">
        <f aca="false">AE27-AE26</f>
        <v>4447</v>
      </c>
      <c r="AF28" s="26" t="n">
        <f aca="false">AF27-AF26</f>
        <v>24343</v>
      </c>
      <c r="AG28" s="26" t="n">
        <f aca="false">AG27-AG26</f>
        <v>14552</v>
      </c>
      <c r="AH28" s="26" t="n">
        <f aca="false">AH27-AH26</f>
        <v>22434</v>
      </c>
      <c r="AI28" s="26" t="n">
        <f aca="false">AI27-AI26</f>
        <v>16647</v>
      </c>
      <c r="AJ28" s="26" t="n">
        <f aca="false">AJ27-AJ26</f>
        <v>-20799</v>
      </c>
      <c r="AK28" s="26" t="n">
        <f aca="false">AK27-AK26</f>
        <v>37155</v>
      </c>
      <c r="AL28" s="26" t="n">
        <f aca="false">AL27-AL26</f>
        <v>10154</v>
      </c>
      <c r="AM28" s="26" t="n">
        <f aca="false">AM27-AM26</f>
        <v>6609</v>
      </c>
      <c r="AN28" s="26" t="n">
        <f aca="false">AN27-AN26</f>
        <v>-48825</v>
      </c>
      <c r="AO28" s="26" t="n">
        <f aca="false">AO27-AO26</f>
        <v>29599</v>
      </c>
      <c r="AP28" s="26" t="n">
        <f aca="false">AP27-AP26</f>
        <v>55269</v>
      </c>
      <c r="AQ28" s="26" t="n">
        <f aca="false">AQ27-AQ26</f>
        <v>29394</v>
      </c>
    </row>
    <row r="30" customFormat="false" ht="15" hidden="false" customHeight="true" outlineLevel="0" collapsed="false">
      <c r="A30" s="3" t="s">
        <v>298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</row>
    <row r="31" customFormat="false" ht="15" hidden="false" customHeight="true" outlineLevel="0" collapsed="false">
      <c r="A31" s="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</row>
    <row r="32" customFormat="false" ht="15" hidden="false" customHeight="true" outlineLevel="0" collapsed="false">
      <c r="A32" s="3" t="s">
        <v>35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</row>
    <row r="33" customFormat="false" ht="15" hidden="false" customHeight="true" outlineLevel="0" collapsed="false">
      <c r="A33" s="3" t="s">
        <v>299</v>
      </c>
      <c r="B33" s="25" t="str">
        <f aca="false">IF(OR('AVB Input'!B33="",'EQR Input'!B33=""),"",'AVB Input'!B33+'EQR Input'!B33)</f>
        <v/>
      </c>
      <c r="C33" s="25" t="str">
        <f aca="false">IF(OR('AVB Input'!C33="",'EQR Input'!C33=""),"",'AVB Input'!C33+'EQR Input'!C33)</f>
        <v/>
      </c>
      <c r="D33" s="25" t="str">
        <f aca="false">IF(OR('AVB Input'!D33="",'EQR Input'!D33=""),"",'AVB Input'!D33+'EQR Input'!D33)</f>
        <v/>
      </c>
      <c r="E33" s="25" t="str">
        <f aca="false">IF(OR('AVB Input'!E33="",'EQR Input'!E33=""),"",'AVB Input'!E33+'EQR Input'!E33)</f>
        <v/>
      </c>
      <c r="F33" s="25" t="str">
        <f aca="false">IF(OR('AVB Input'!F33="",'EQR Input'!F33=""),"",'AVB Input'!F33+'EQR Input'!F33)</f>
        <v/>
      </c>
      <c r="G33" s="25" t="str">
        <f aca="false">IF(OR('AVB Input'!G33="",'EQR Input'!G33=""),"",'AVB Input'!G33+'EQR Input'!G33)</f>
        <v/>
      </c>
      <c r="H33" s="25" t="str">
        <f aca="false">IF(OR('AVB Input'!H33="",'EQR Input'!H33=""),"",'AVB Input'!H33+'EQR Input'!H33)</f>
        <v/>
      </c>
      <c r="I33" s="25" t="str">
        <f aca="false">IF(OR('AVB Input'!I33="",'EQR Input'!I33=""),"",'AVB Input'!I33+'EQR Input'!I33)</f>
        <v/>
      </c>
      <c r="J33" s="25" t="n">
        <f aca="false">IF(OR('AVB Input'!J33="",'EQR Input'!J33=""),"",'AVB Input'!J33+'EQR Input'!J33)</f>
        <v>754839</v>
      </c>
      <c r="K33" s="25" t="n">
        <f aca="false">IF(OR('AVB Input'!K33="",'EQR Input'!K33=""),"",'AVB Input'!K33+'EQR Input'!K33)</f>
        <v>775440</v>
      </c>
      <c r="L33" s="25" t="n">
        <f aca="false">IF(OR('AVB Input'!L33="",'EQR Input'!L33=""),"",'AVB Input'!L33+'EQR Input'!L33)</f>
        <v>792515</v>
      </c>
      <c r="M33" s="25" t="n">
        <f aca="false">IF(OR('AVB Input'!M33="",'EQR Input'!M33=""),"",'AVB Input'!M33+'EQR Input'!M33)</f>
        <v>792778</v>
      </c>
      <c r="N33" s="25" t="n">
        <f aca="false">IF(OR('AVB Input'!N33="",'EQR Input'!N33=""),"",'AVB Input'!N33+'EQR Input'!N33)</f>
        <v>784566</v>
      </c>
      <c r="O33" s="25" t="n">
        <f aca="false">IF(OR('AVB Input'!O33="",'EQR Input'!O33=""),"",'AVB Input'!O33+'EQR Input'!O33)</f>
        <v>793818</v>
      </c>
      <c r="P33" s="25" t="n">
        <f aca="false">IF(OR('AVB Input'!P33="",'EQR Input'!P33=""),"",'AVB Input'!P33+'EQR Input'!P33)</f>
        <v>830313</v>
      </c>
      <c r="Q33" s="25" t="n">
        <f aca="false">IF(OR('AVB Input'!Q33="",'EQR Input'!Q33=""),"",'AVB Input'!Q33+'EQR Input'!Q33)</f>
        <v>832040</v>
      </c>
      <c r="R33" s="25" t="n">
        <f aca="false">IF(OR('AVB Input'!R33="",'EQR Input'!R33=""),"",'AVB Input'!R33+'EQR Input'!R33)</f>
        <v>815974</v>
      </c>
      <c r="S33" s="25" t="n">
        <f aca="false">IF(OR('AVB Input'!S33="",'EQR Input'!S33=""),"",'AVB Input'!S33+'EQR Input'!S33)</f>
        <v>786253</v>
      </c>
      <c r="T33" s="25" t="n">
        <f aca="false">IF(OR('AVB Input'!T33="",'EQR Input'!T33=""),"",'AVB Input'!T33+'EQR Input'!T33)</f>
        <v>722132</v>
      </c>
      <c r="U33" s="25" t="n">
        <f aca="false">IF(OR('AVB Input'!U33="",'EQR Input'!U33=""),"",'AVB Input'!U33+'EQR Input'!U33)</f>
        <v>727982</v>
      </c>
      <c r="V33" s="25" t="n">
        <f aca="false">IF(OR('AVB Input'!V33="",'EQR Input'!V33=""),"",'AVB Input'!V33+'EQR Input'!V33)</f>
        <v>660898</v>
      </c>
      <c r="W33" s="25" t="n">
        <f aca="false">IF(OR('AVB Input'!W33="",'EQR Input'!W33=""),"",'AVB Input'!W33+'EQR Input'!W33)</f>
        <v>709163</v>
      </c>
      <c r="X33" s="25" t="n">
        <f aca="false">IF(OR('AVB Input'!X33="",'EQR Input'!X33=""),"",'AVB Input'!X33+'EQR Input'!X33)</f>
        <v>722039</v>
      </c>
      <c r="Y33" s="25" t="n">
        <f aca="false">IF(OR('AVB Input'!Y33="",'EQR Input'!Y33=""),"",'AVB Input'!Y33+'EQR Input'!Y33)</f>
        <v>752661</v>
      </c>
      <c r="Z33" s="25" t="n">
        <f aca="false">IF(OR('AVB Input'!Z33="",'EQR Input'!Z33=""),"",'AVB Input'!Z33+'EQR Input'!Z33)</f>
        <v>757842</v>
      </c>
      <c r="AA33" s="25" t="n">
        <f aca="false">IF(OR('AVB Input'!AA33="",'EQR Input'!AA33=""),"",'AVB Input'!AA33+'EQR Input'!AA33)</f>
        <v>821407</v>
      </c>
      <c r="AB33" s="25" t="n">
        <f aca="false">IF(OR('AVB Input'!AB33="",'EQR Input'!AB33=""),"",'AVB Input'!AB33+'EQR Input'!AB33)</f>
        <v>841781</v>
      </c>
      <c r="AC33" s="25" t="n">
        <f aca="false">IF(OR('AVB Input'!AC33="",'EQR Input'!AC33=""),"",'AVB Input'!AC33+'EQR Input'!AC33)</f>
        <v>878215</v>
      </c>
      <c r="AD33" s="25" t="n">
        <f aca="false">IF(OR('AVB Input'!AD33="",'EQR Input'!AD33=""),"",'AVB Input'!AD33+'EQR Input'!AD33)</f>
        <v>830166</v>
      </c>
      <c r="AE33" s="25" t="n">
        <f aca="false">IF(OR('AVB Input'!AE33="",'EQR Input'!AE33=""),"",'AVB Input'!AE33+'EQR Input'!AE33)</f>
        <v>878869</v>
      </c>
      <c r="AF33" s="25" t="n">
        <f aca="false">IF(OR('AVB Input'!AF33="",'EQR Input'!AF33=""),"",'AVB Input'!AF33+'EQR Input'!AF33)</f>
        <v>872785</v>
      </c>
      <c r="AG33" s="25" t="n">
        <f aca="false">IF(OR('AVB Input'!AG33="",'EQR Input'!AG33=""),"",'AVB Input'!AG33+'EQR Input'!AG33)</f>
        <v>905271</v>
      </c>
      <c r="AH33" s="25" t="n">
        <f aca="false">IF(OR('AVB Input'!AH33="",'EQR Input'!AH33=""),"",'AVB Input'!AH33+'EQR Input'!AH33)</f>
        <v>865219</v>
      </c>
      <c r="AI33" s="25" t="n">
        <f aca="false">IF(OR('AVB Input'!AI33="",'EQR Input'!AI33=""),"",'AVB Input'!AI33+'EQR Input'!AI33)</f>
        <v>896839</v>
      </c>
      <c r="AJ33" s="25" t="n">
        <f aca="false">IF(OR('AVB Input'!AJ33="",'EQR Input'!AJ33=""),"",'AVB Input'!AJ33+'EQR Input'!AJ33)</f>
        <v>944227</v>
      </c>
      <c r="AK33" s="25" t="n">
        <f aca="false">IF(OR('AVB Input'!AK33="",'EQR Input'!AK33=""),"",'AVB Input'!AK33+'EQR Input'!AK33)</f>
        <v>906912</v>
      </c>
      <c r="AL33" s="25" t="n">
        <f aca="false">IF(OR('AVB Input'!AL33="",'EQR Input'!AL33=""),"",'AVB Input'!AL33+'EQR Input'!AL33)</f>
        <v>907862</v>
      </c>
      <c r="AM33" s="25" t="n">
        <f aca="false">IF(OR('AVB Input'!AM33="",'EQR Input'!AM33=""),"",'AVB Input'!AM33+'EQR Input'!AM33)</f>
        <v>933775</v>
      </c>
      <c r="AN33" s="25" t="n">
        <f aca="false">IF(OR('AVB Input'!AN33="",'EQR Input'!AN33=""),"",'AVB Input'!AN33+'EQR Input'!AN33)</f>
        <v>998596</v>
      </c>
      <c r="AO33" s="25" t="n">
        <f aca="false">IF(OR('AVB Input'!AO33="",'EQR Input'!AO33=""),"",'AVB Input'!AO33+'EQR Input'!AO33)</f>
        <v>933255</v>
      </c>
      <c r="AP33" s="25" t="n">
        <f aca="false">IF(OR('AVB Input'!AP33="",'EQR Input'!AP33=""),"",'AVB Input'!AP33+'EQR Input'!AP33)</f>
        <v>884251</v>
      </c>
      <c r="AQ33" s="25" t="n">
        <f aca="false">IF(OR('AVB Input'!AQ33="",'EQR Input'!AQ33=""),"",'AVB Input'!AQ33+'EQR Input'!AQ33)</f>
        <v>932879</v>
      </c>
    </row>
    <row r="34" customFormat="false" ht="15" hidden="false" customHeight="true" outlineLevel="0" collapsed="false">
      <c r="A34" s="3" t="s">
        <v>300</v>
      </c>
      <c r="B34" s="26" t="n">
        <f aca="false">'AVB Input'!B34+'EQR Input'!B34</f>
        <v>727412</v>
      </c>
      <c r="C34" s="26" t="n">
        <f aca="false">'AVB Input'!C34+'EQR Input'!C34</f>
        <v>755251</v>
      </c>
      <c r="D34" s="26" t="n">
        <f aca="false">'AVB Input'!D34+'EQR Input'!D34</f>
        <v>719077</v>
      </c>
      <c r="E34" s="26" t="n">
        <f aca="false">'AVB Input'!E34+'EQR Input'!E34</f>
        <v>742738</v>
      </c>
      <c r="F34" s="26" t="n">
        <f aca="false">'AVB Input'!F34+'EQR Input'!F34</f>
        <v>733368</v>
      </c>
      <c r="G34" s="26" t="n">
        <f aca="false">'AVB Input'!G34+'EQR Input'!G34</f>
        <v>725545</v>
      </c>
      <c r="H34" s="26" t="n">
        <f aca="false">'AVB Input'!H34+'EQR Input'!H34</f>
        <v>755149</v>
      </c>
      <c r="I34" s="26" t="n">
        <f aca="false">'AVB Input'!I34+'EQR Input'!I34</f>
        <v>775355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</row>
    <row r="35" customFormat="false" ht="15" hidden="false" customHeight="true" outlineLevel="0" collapsed="false">
      <c r="A35" s="3" t="s">
        <v>301</v>
      </c>
      <c r="B35" s="26" t="n">
        <f aca="false">IF(B33&lt;&gt;"",B33,B34)</f>
        <v>727412</v>
      </c>
      <c r="C35" s="26" t="n">
        <f aca="false">IF(C33&lt;&gt;"",C33,C34)</f>
        <v>755251</v>
      </c>
      <c r="D35" s="26" t="n">
        <f aca="false">IF(D33&lt;&gt;"",D33,D34)</f>
        <v>719077</v>
      </c>
      <c r="E35" s="26" t="n">
        <f aca="false">IF(E33&lt;&gt;"",E33,E34)</f>
        <v>742738</v>
      </c>
      <c r="F35" s="26" t="n">
        <f aca="false">IF(F33&lt;&gt;"",F33,F34)</f>
        <v>733368</v>
      </c>
      <c r="G35" s="26" t="n">
        <f aca="false">IF(G33&lt;&gt;"",G33,G34)</f>
        <v>725545</v>
      </c>
      <c r="H35" s="26" t="n">
        <f aca="false">IF(H33&lt;&gt;"",H33,H34)</f>
        <v>755149</v>
      </c>
      <c r="I35" s="26" t="n">
        <f aca="false">IF(I33&lt;&gt;"",I33,I34)</f>
        <v>775355</v>
      </c>
      <c r="J35" s="26" t="n">
        <f aca="false">IF(J33&lt;&gt;"",J33,J34)</f>
        <v>754839</v>
      </c>
      <c r="K35" s="26" t="n">
        <f aca="false">IF(K33&lt;&gt;"",K33,K34)</f>
        <v>775440</v>
      </c>
      <c r="L35" s="26" t="n">
        <f aca="false">IF(L33&lt;&gt;"",L33,L34)</f>
        <v>792515</v>
      </c>
      <c r="M35" s="26" t="n">
        <f aca="false">IF(M33&lt;&gt;"",M33,M34)</f>
        <v>792778</v>
      </c>
      <c r="N35" s="26" t="n">
        <f aca="false">IF(N33&lt;&gt;"",N33,N34)</f>
        <v>784566</v>
      </c>
      <c r="O35" s="26" t="n">
        <f aca="false">IF(O33&lt;&gt;"",O33,O34)</f>
        <v>793818</v>
      </c>
      <c r="P35" s="26" t="n">
        <f aca="false">IF(P33&lt;&gt;"",P33,P34)</f>
        <v>830313</v>
      </c>
      <c r="Q35" s="26" t="n">
        <f aca="false">IF(Q33&lt;&gt;"",Q33,Q34)</f>
        <v>832040</v>
      </c>
      <c r="R35" s="26" t="n">
        <f aca="false">IF(R33&lt;&gt;"",R33,R34)</f>
        <v>815974</v>
      </c>
      <c r="S35" s="26" t="n">
        <f aca="false">IF(S33&lt;&gt;"",S33,S34)</f>
        <v>786253</v>
      </c>
      <c r="T35" s="26" t="n">
        <f aca="false">IF(T33&lt;&gt;"",T33,T34)</f>
        <v>722132</v>
      </c>
      <c r="U35" s="26" t="n">
        <f aca="false">IF(U33&lt;&gt;"",U33,U34)</f>
        <v>727982</v>
      </c>
      <c r="V35" s="26" t="n">
        <f aca="false">IF(V33&lt;&gt;"",V33,V34)</f>
        <v>660898</v>
      </c>
      <c r="W35" s="26" t="n">
        <f aca="false">IF(W33&lt;&gt;"",W33,W34)</f>
        <v>709163</v>
      </c>
      <c r="X35" s="26" t="n">
        <f aca="false">IF(X33&lt;&gt;"",X33,X34)</f>
        <v>722039</v>
      </c>
      <c r="Y35" s="26" t="n">
        <f aca="false">IF(Y33&lt;&gt;"",Y33,Y34)</f>
        <v>752661</v>
      </c>
      <c r="Z35" s="26" t="n">
        <f aca="false">IF(Z33&lt;&gt;"",Z33,Z34)</f>
        <v>757842</v>
      </c>
      <c r="AA35" s="26" t="n">
        <f aca="false">IF(AA33&lt;&gt;"",AA33,AA34)</f>
        <v>821407</v>
      </c>
      <c r="AB35" s="26" t="n">
        <f aca="false">IF(AB33&lt;&gt;"",AB33,AB34)</f>
        <v>841781</v>
      </c>
      <c r="AC35" s="26" t="n">
        <f aca="false">IF(AC33&lt;&gt;"",AC33,AC34)</f>
        <v>878215</v>
      </c>
      <c r="AD35" s="26" t="n">
        <f aca="false">IF(AD33&lt;&gt;"",AD33,AD34)</f>
        <v>830166</v>
      </c>
      <c r="AE35" s="26" t="n">
        <f aca="false">IF(AE33&lt;&gt;"",AE33,AE34)</f>
        <v>878869</v>
      </c>
      <c r="AF35" s="26" t="n">
        <f aca="false">IF(AF33&lt;&gt;"",AF33,AF34)</f>
        <v>872785</v>
      </c>
      <c r="AG35" s="26" t="n">
        <f aca="false">IF(AG33&lt;&gt;"",AG33,AG34)</f>
        <v>905271</v>
      </c>
      <c r="AH35" s="26" t="n">
        <f aca="false">IF(AH33&lt;&gt;"",AH33,AH34)</f>
        <v>865219</v>
      </c>
      <c r="AI35" s="26" t="n">
        <f aca="false">IF(AI33&lt;&gt;"",AI33,AI34)</f>
        <v>896839</v>
      </c>
      <c r="AJ35" s="26" t="n">
        <f aca="false">IF(AJ33&lt;&gt;"",AJ33,AJ34)</f>
        <v>944227</v>
      </c>
      <c r="AK35" s="26" t="n">
        <f aca="false">IF(AK33&lt;&gt;"",AK33,AK34)</f>
        <v>906912</v>
      </c>
      <c r="AL35" s="26" t="n">
        <f aca="false">IF(AL33&lt;&gt;"",AL33,AL34)</f>
        <v>907862</v>
      </c>
      <c r="AM35" s="26" t="n">
        <f aca="false">IF(AM33&lt;&gt;"",AM33,AM34)</f>
        <v>933775</v>
      </c>
      <c r="AN35" s="26" t="n">
        <f aca="false">IF(AN33&lt;&gt;"",AN33,AN34)</f>
        <v>998596</v>
      </c>
      <c r="AO35" s="26" t="n">
        <f aca="false">IF(AO33&lt;&gt;"",AO33,AO34)</f>
        <v>933255</v>
      </c>
      <c r="AP35" s="26" t="n">
        <f aca="false">IF(AP33&lt;&gt;"",AP33,AP34)</f>
        <v>884251</v>
      </c>
      <c r="AQ35" s="26" t="n">
        <f aca="false">IF(AQ33&lt;&gt;"",AQ33,AQ34)</f>
        <v>932879</v>
      </c>
    </row>
    <row r="36" customFormat="false" ht="15" hidden="false" customHeight="true" outlineLevel="0" collapsed="false">
      <c r="A36" s="3" t="s">
        <v>302</v>
      </c>
      <c r="B36" s="25" t="n">
        <f aca="false">'AVB Input'!B36+'EQR Input'!B36</f>
        <v>703681</v>
      </c>
      <c r="C36" s="25" t="n">
        <f aca="false">'AVB Input'!C36+'EQR Input'!C36</f>
        <v>703585</v>
      </c>
      <c r="D36" s="25" t="n">
        <f aca="false">'AVB Input'!D36+'EQR Input'!D36</f>
        <v>713293</v>
      </c>
      <c r="E36" s="25" t="n">
        <f aca="false">'AVB Input'!E36+'EQR Input'!E36</f>
        <v>741402</v>
      </c>
      <c r="F36" s="25" t="n">
        <f aca="false">'AVB Input'!F36+'EQR Input'!F36</f>
        <v>717051</v>
      </c>
      <c r="G36" s="25" t="n">
        <f aca="false">'AVB Input'!G36+'EQR Input'!G36</f>
        <v>727902</v>
      </c>
      <c r="H36" s="25" t="n">
        <f aca="false">'AVB Input'!H36+'EQR Input'!H36</f>
        <v>750368</v>
      </c>
      <c r="I36" s="25" t="n">
        <f aca="false">'AVB Input'!I36+'EQR Input'!I36</f>
        <v>779442</v>
      </c>
      <c r="J36" s="25" t="n">
        <f aca="false">'AVB Input'!J36+'EQR Input'!J36</f>
        <v>754770</v>
      </c>
      <c r="K36" s="25" t="n">
        <f aca="false">'AVB Input'!K36+'EQR Input'!K36</f>
        <v>779587</v>
      </c>
      <c r="L36" s="25" t="n">
        <f aca="false">'AVB Input'!L36+'EQR Input'!L36</f>
        <v>794184</v>
      </c>
      <c r="M36" s="25" t="n">
        <f aca="false">'AVB Input'!M36+'EQR Input'!M36</f>
        <v>800577</v>
      </c>
      <c r="N36" s="25" t="n">
        <f aca="false">'AVB Input'!N36+'EQR Input'!N36</f>
        <v>787609</v>
      </c>
      <c r="O36" s="25" t="n">
        <f aca="false">'AVB Input'!O36+'EQR Input'!O36</f>
        <v>801974</v>
      </c>
      <c r="P36" s="25" t="n">
        <f aca="false">'AVB Input'!P36+'EQR Input'!P36</f>
        <v>831823</v>
      </c>
      <c r="Q36" s="25" t="n">
        <f aca="false">'AVB Input'!Q36+'EQR Input'!Q36</f>
        <v>840593</v>
      </c>
      <c r="R36" s="25" t="n">
        <f aca="false">'AVB Input'!R36+'EQR Input'!R36</f>
        <v>819752</v>
      </c>
      <c r="S36" s="25" t="n">
        <f aca="false">'AVB Input'!S36+'EQR Input'!S36</f>
        <v>787751</v>
      </c>
      <c r="T36" s="25" t="n">
        <f aca="false">'AVB Input'!T36+'EQR Input'!T36</f>
        <v>728666</v>
      </c>
      <c r="U36" s="25" t="n">
        <f aca="false">'AVB Input'!U36+'EQR Input'!U36</f>
        <v>717766</v>
      </c>
      <c r="V36" s="25" t="n">
        <f aca="false">'AVB Input'!V36+'EQR Input'!V36</f>
        <v>665763</v>
      </c>
      <c r="W36" s="25" t="n">
        <f aca="false">'AVB Input'!W36+'EQR Input'!W36</f>
        <v>689887</v>
      </c>
      <c r="X36" s="25" t="n">
        <f aca="false">'AVB Input'!X36+'EQR Input'!X36</f>
        <v>719589</v>
      </c>
      <c r="Y36" s="25" t="n">
        <f aca="false">'AVB Input'!Y36+'EQR Input'!Y36</f>
        <v>773417</v>
      </c>
      <c r="Z36" s="25" t="n">
        <f aca="false">'AVB Input'!Z36+'EQR Input'!Z36</f>
        <v>757763</v>
      </c>
      <c r="AA36" s="25" t="n">
        <f aca="false">'AVB Input'!AA36+'EQR Input'!AA36</f>
        <v>826491</v>
      </c>
      <c r="AB36" s="25" t="n">
        <f aca="false">'AVB Input'!AB36+'EQR Input'!AB36</f>
        <v>843979</v>
      </c>
      <c r="AC36" s="25" t="n">
        <f aca="false">'AVB Input'!AC36+'EQR Input'!AC36</f>
        <v>865764</v>
      </c>
      <c r="AD36" s="25" t="n">
        <f aca="false">'AVB Input'!AD36+'EQR Input'!AD36</f>
        <v>840156</v>
      </c>
      <c r="AE36" s="25" t="n">
        <f aca="false">'AVB Input'!AE36+'EQR Input'!AE36</f>
        <v>884223</v>
      </c>
      <c r="AF36" s="25" t="n">
        <f aca="false">'AVB Input'!AF36+'EQR Input'!AF36</f>
        <v>892349</v>
      </c>
      <c r="AG36" s="25" t="n">
        <f aca="false">'AVB Input'!AG36+'EQR Input'!AG36</f>
        <v>918438</v>
      </c>
      <c r="AH36" s="25" t="n">
        <f aca="false">'AVB Input'!AH36+'EQR Input'!AH36</f>
        <v>886954</v>
      </c>
      <c r="AI36" s="25" t="n">
        <f aca="false">'AVB Input'!AI36+'EQR Input'!AI36</f>
        <v>914943</v>
      </c>
      <c r="AJ36" s="25" t="n">
        <f aca="false">'AVB Input'!AJ36+'EQR Input'!AJ36</f>
        <v>924929</v>
      </c>
      <c r="AK36" s="25" t="n">
        <f aca="false">'AVB Input'!AK36+'EQR Input'!AK36</f>
        <v>947747</v>
      </c>
      <c r="AL36" s="25" t="n">
        <f aca="false">'AVB Input'!AL36+'EQR Input'!AL36</f>
        <v>924079</v>
      </c>
      <c r="AM36" s="25" t="n">
        <f aca="false">'AVB Input'!AM36+'EQR Input'!AM36</f>
        <v>945899</v>
      </c>
      <c r="AN36" s="25" t="n">
        <f aca="false">'AVB Input'!AN36+'EQR Input'!AN36</f>
        <v>952891</v>
      </c>
      <c r="AO36" s="25" t="n">
        <f aca="false">'AVB Input'!AO36+'EQR Input'!AO36</f>
        <v>966110</v>
      </c>
      <c r="AP36" s="25" t="n">
        <f aca="false">'AVB Input'!AP36+'EQR Input'!AP36</f>
        <v>941440</v>
      </c>
      <c r="AQ36" s="25" t="n">
        <f aca="false">'AVB Input'!AQ36+'EQR Input'!AQ36</f>
        <v>962591</v>
      </c>
    </row>
    <row r="38" customFormat="false" ht="15" hidden="false" customHeight="true" outlineLevel="0" collapsed="false">
      <c r="A38" s="12" t="s">
        <v>303</v>
      </c>
    </row>
    <row r="39" customFormat="false" ht="15" hidden="false" customHeight="true" outlineLevel="0" collapsed="false">
      <c r="A39" s="3" t="s">
        <v>304</v>
      </c>
      <c r="B39" s="25" t="n">
        <f aca="false">'AVB Input'!B44</f>
        <v>11618</v>
      </c>
      <c r="C39" s="25" t="n">
        <f aca="false">'AVB Input'!C44</f>
        <v>13078</v>
      </c>
      <c r="D39" s="25" t="n">
        <f aca="false">'AVB Input'!D44</f>
        <v>18324</v>
      </c>
      <c r="E39" s="25" t="n">
        <f aca="false">'AVB Input'!E44</f>
        <v>23951</v>
      </c>
      <c r="F39" s="25" t="n">
        <f aca="false">'AVB Input'!F44</f>
        <v>8015</v>
      </c>
      <c r="G39" s="25" t="n">
        <f aca="false">'AVB Input'!G44</f>
        <v>14400</v>
      </c>
      <c r="H39" s="25" t="n">
        <f aca="false">'AVB Input'!H44</f>
        <v>19394</v>
      </c>
      <c r="I39" s="25" t="n">
        <f aca="false">'AVB Input'!I44</f>
        <v>23372</v>
      </c>
      <c r="J39" s="25" t="n">
        <f aca="false">'AVB Input'!J44</f>
        <v>14375</v>
      </c>
      <c r="K39" s="25" t="n">
        <f aca="false">'AVB Input'!K44</f>
        <v>16783</v>
      </c>
      <c r="L39" s="25" t="n">
        <f aca="false">'AVB Input'!L44</f>
        <v>17725</v>
      </c>
      <c r="M39" s="25" t="n">
        <f aca="false">'AVB Input'!M44</f>
        <v>20145</v>
      </c>
      <c r="N39" s="25" t="n">
        <f aca="false">'AVB Input'!N44</f>
        <v>15537</v>
      </c>
      <c r="O39" s="25" t="n">
        <f aca="false">'AVB Input'!O44</f>
        <v>17922</v>
      </c>
      <c r="P39" s="25" t="n">
        <f aca="false">'AVB Input'!P44</f>
        <v>27637</v>
      </c>
      <c r="Q39" s="25" t="n">
        <f aca="false">'AVB Input'!Q44</f>
        <v>28189</v>
      </c>
      <c r="R39" s="25" t="n">
        <f aca="false">'AVB Input'!R44</f>
        <v>20847</v>
      </c>
      <c r="S39" s="25" t="n">
        <f aca="false">'AVB Input'!S44</f>
        <v>13546</v>
      </c>
      <c r="T39" s="25" t="n">
        <f aca="false">'AVB Input'!T44</f>
        <v>19782</v>
      </c>
      <c r="U39" s="25" t="n">
        <f aca="false">'AVB Input'!U44</f>
        <v>22989</v>
      </c>
      <c r="V39" s="25" t="n">
        <f aca="false">'AVB Input'!V44</f>
        <v>21591</v>
      </c>
      <c r="W39" s="25" t="n">
        <f aca="false">'AVB Input'!W44</f>
        <v>19754</v>
      </c>
      <c r="X39" s="25" t="n">
        <f aca="false">'AVB Input'!X44</f>
        <v>35445</v>
      </c>
      <c r="Y39" s="25" t="n">
        <f aca="false">'AVB Input'!Y44</f>
        <v>23852</v>
      </c>
      <c r="Z39" s="25" t="n">
        <f aca="false">'AVB Input'!Z44</f>
        <v>24608</v>
      </c>
      <c r="AA39" s="25" t="n">
        <f aca="false">'AVB Input'!AA44</f>
        <v>25957</v>
      </c>
      <c r="AB39" s="25" t="n">
        <f aca="false">'AVB Input'!AB44</f>
        <v>32057</v>
      </c>
      <c r="AC39" s="25" t="n">
        <f aca="false">'AVB Input'!AC44</f>
        <v>29552</v>
      </c>
      <c r="AD39" s="25" t="n">
        <f aca="false">'AVB Input'!AD44</f>
        <v>22542</v>
      </c>
      <c r="AE39" s="25" t="n">
        <f aca="false">'AVB Input'!AE44</f>
        <v>29957</v>
      </c>
      <c r="AF39" s="25" t="n">
        <f aca="false">'AVB Input'!AF44</f>
        <v>31255</v>
      </c>
      <c r="AG39" s="25" t="n">
        <f aca="false">'AVB Input'!AG44</f>
        <v>40925</v>
      </c>
      <c r="AH39" s="25" t="n">
        <f aca="false">'AVB Input'!AH44</f>
        <v>25745</v>
      </c>
      <c r="AI39" s="25" t="n">
        <f aca="false">'AVB Input'!AI44</f>
        <v>31010</v>
      </c>
      <c r="AJ39" s="25" t="n">
        <f aca="false">'AVB Input'!AJ44</f>
        <v>30920</v>
      </c>
      <c r="AK39" s="25" t="n">
        <f aca="false">'AVB Input'!AK44</f>
        <v>38990</v>
      </c>
      <c r="AL39" s="25" t="n">
        <f aca="false">'AVB Input'!AL44</f>
        <v>34109</v>
      </c>
      <c r="AM39" s="25" t="n">
        <f aca="false">'AVB Input'!AM44</f>
        <v>35155</v>
      </c>
      <c r="AN39" s="25" t="n">
        <f aca="false">'AVB Input'!AN44</f>
        <v>46700</v>
      </c>
      <c r="AO39" s="25" t="n">
        <f aca="false">'AVB Input'!AO44</f>
        <v>50353</v>
      </c>
      <c r="AP39" s="25" t="n">
        <f aca="false">'AVB Input'!AP44</f>
        <v>46037</v>
      </c>
      <c r="AQ39" s="25" t="n">
        <f aca="false">'AVB Input'!AQ44</f>
        <v>60413</v>
      </c>
    </row>
    <row r="40" customFormat="false" ht="15" hidden="false" customHeight="true" outlineLevel="0" collapsed="false">
      <c r="A40" s="3" t="s">
        <v>305</v>
      </c>
      <c r="B40" s="25" t="n">
        <f aca="false">'EQR Input'!B44</f>
        <v>33902</v>
      </c>
      <c r="C40" s="25" t="n">
        <f aca="false">'EQR Input'!C44</f>
        <v>40548</v>
      </c>
      <c r="D40" s="25" t="n">
        <f aca="false">'EQR Input'!D44</f>
        <v>50101</v>
      </c>
      <c r="E40" s="25" t="n">
        <f aca="false">'EQR Input'!E44</f>
        <v>47626</v>
      </c>
      <c r="F40" s="25" t="n">
        <f aca="false">'EQR Input'!F44</f>
        <v>39297</v>
      </c>
      <c r="G40" s="25" t="n">
        <f aca="false">'EQR Input'!G44</f>
        <v>50000</v>
      </c>
      <c r="H40" s="25" t="n">
        <f aca="false">'EQR Input'!H44</f>
        <v>17374</v>
      </c>
      <c r="I40" s="25" t="n">
        <f aca="false">'EQR Input'!I44</f>
        <v>50630</v>
      </c>
      <c r="J40" s="25" t="n">
        <f aca="false">'EQR Input'!J44</f>
        <v>28912</v>
      </c>
      <c r="K40" s="25" t="n">
        <f aca="false">'EQR Input'!K44</f>
        <v>39638</v>
      </c>
      <c r="L40" s="25" t="n">
        <f aca="false">'EQR Input'!L44</f>
        <v>38307</v>
      </c>
      <c r="M40" s="25" t="n">
        <f aca="false">'EQR Input'!M44</f>
        <v>40291</v>
      </c>
      <c r="N40" s="25" t="n">
        <f aca="false">'EQR Input'!N44</f>
        <v>25622</v>
      </c>
      <c r="O40" s="25" t="n">
        <f aca="false">'EQR Input'!O44</f>
        <v>36781</v>
      </c>
      <c r="P40" s="25" t="n">
        <f aca="false">'EQR Input'!P44</f>
        <v>36353</v>
      </c>
      <c r="Q40" s="25" t="n">
        <f aca="false">'EQR Input'!Q44</f>
        <v>39594</v>
      </c>
      <c r="R40" s="25" t="n">
        <f aca="false">'EQR Input'!R44</f>
        <v>24972</v>
      </c>
      <c r="S40" s="25" t="n">
        <f aca="false">'EQR Input'!S44</f>
        <v>21265</v>
      </c>
      <c r="T40" s="25" t="n">
        <f aca="false">'EQR Input'!T44</f>
        <v>28198</v>
      </c>
      <c r="U40" s="25" t="n">
        <f aca="false">'EQR Input'!U44</f>
        <v>39478</v>
      </c>
      <c r="V40" s="25" t="n">
        <f aca="false">'EQR Input'!V44</f>
        <v>23418</v>
      </c>
      <c r="W40" s="25" t="n">
        <f aca="false">'EQR Input'!W44</f>
        <v>31145</v>
      </c>
      <c r="X40" s="25" t="n">
        <f aca="false">'EQR Input'!X44</f>
        <v>31694</v>
      </c>
      <c r="Y40" s="25" t="n">
        <f aca="false">'EQR Input'!Y44</f>
        <v>35907</v>
      </c>
      <c r="Z40" s="25" t="n">
        <f aca="false">'EQR Input'!Z44</f>
        <v>26949</v>
      </c>
      <c r="AA40" s="25" t="n">
        <f aca="false">'EQR Input'!AA44</f>
        <v>38800</v>
      </c>
      <c r="AB40" s="25" t="n">
        <f aca="false">'EQR Input'!AB44</f>
        <v>41965</v>
      </c>
      <c r="AC40" s="25" t="n">
        <f aca="false">'EQR Input'!AC44</f>
        <v>63445</v>
      </c>
      <c r="AD40" s="25" t="n">
        <f aca="false">'EQR Input'!AD44</f>
        <v>34530</v>
      </c>
      <c r="AE40" s="25" t="n">
        <f aca="false">'EQR Input'!AE44</f>
        <v>58076</v>
      </c>
      <c r="AF40" s="25" t="n">
        <f aca="false">'EQR Input'!AF44</f>
        <v>60607</v>
      </c>
      <c r="AG40" s="25" t="n">
        <f aca="false">'EQR Input'!AG44</f>
        <v>63975</v>
      </c>
      <c r="AH40" s="25" t="n">
        <f aca="false">'EQR Input'!AH44</f>
        <v>47185</v>
      </c>
      <c r="AI40" s="25" t="n">
        <f aca="false">'EQR Input'!AI44</f>
        <v>36271</v>
      </c>
      <c r="AJ40" s="25" t="n">
        <f aca="false">'EQR Input'!AJ44</f>
        <v>39205</v>
      </c>
      <c r="AK40" s="25" t="n">
        <f aca="false">'EQR Input'!AK44</f>
        <v>43846</v>
      </c>
      <c r="AL40" s="25" t="n">
        <f aca="false">'EQR Input'!AL44</f>
        <v>34769</v>
      </c>
      <c r="AM40" s="25" t="n">
        <f aca="false">'EQR Input'!AM44</f>
        <v>47086</v>
      </c>
      <c r="AN40" s="25" t="n">
        <f aca="false">'EQR Input'!AN44</f>
        <v>53480</v>
      </c>
      <c r="AO40" s="25" t="n">
        <f aca="false">'EQR Input'!AO44</f>
        <v>58496</v>
      </c>
      <c r="AP40" s="25" t="n">
        <f aca="false">'EQR Input'!AP44</f>
        <v>35580</v>
      </c>
      <c r="AQ40" s="25" t="n">
        <f aca="false">'EQR Input'!AQ44</f>
        <v>58986</v>
      </c>
    </row>
    <row r="41" customFormat="false" ht="15" hidden="false" customHeight="true" outlineLevel="0" collapsed="false">
      <c r="A41" s="3" t="s">
        <v>35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</row>
    <row r="42" customFormat="false" ht="15" hidden="false" customHeight="true" outlineLevel="0" collapsed="false">
      <c r="A42" s="3" t="s">
        <v>35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</row>
    <row r="43" customFormat="false" ht="15" hidden="false" customHeight="true" outlineLevel="0" collapsed="false">
      <c r="A43" s="3" t="s">
        <v>35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</row>
    <row r="44" customFormat="false" ht="15" hidden="false" customHeight="true" outlineLevel="0" collapsed="false">
      <c r="A44" s="3" t="s">
        <v>306</v>
      </c>
      <c r="B44" s="26" t="n">
        <f aca="false">B39+B40</f>
        <v>45520</v>
      </c>
      <c r="C44" s="26" t="n">
        <f aca="false">C39+C40</f>
        <v>53626</v>
      </c>
      <c r="D44" s="26" t="n">
        <f aca="false">D39+D40</f>
        <v>68425</v>
      </c>
      <c r="E44" s="26" t="n">
        <f aca="false">E39+E40</f>
        <v>71577</v>
      </c>
      <c r="F44" s="26" t="n">
        <f aca="false">F39+F40</f>
        <v>47312</v>
      </c>
      <c r="G44" s="26" t="n">
        <f aca="false">G39+G40</f>
        <v>64400</v>
      </c>
      <c r="H44" s="26" t="n">
        <f aca="false">H39+H40</f>
        <v>36768</v>
      </c>
      <c r="I44" s="26" t="n">
        <f aca="false">I39+I40</f>
        <v>74002</v>
      </c>
      <c r="J44" s="26" t="n">
        <f aca="false">J39+J40</f>
        <v>43287</v>
      </c>
      <c r="K44" s="26" t="n">
        <f aca="false">K39+K40</f>
        <v>56421</v>
      </c>
      <c r="L44" s="26" t="n">
        <f aca="false">L39+L40</f>
        <v>56032</v>
      </c>
      <c r="M44" s="26" t="n">
        <f aca="false">M39+M40</f>
        <v>60436</v>
      </c>
      <c r="N44" s="26" t="n">
        <f aca="false">N39+N40</f>
        <v>41159</v>
      </c>
      <c r="O44" s="26" t="n">
        <f aca="false">O39+O40</f>
        <v>54703</v>
      </c>
      <c r="P44" s="26" t="n">
        <f aca="false">P39+P40</f>
        <v>63990</v>
      </c>
      <c r="Q44" s="26" t="n">
        <f aca="false">Q39+Q40</f>
        <v>67783</v>
      </c>
      <c r="R44" s="26" t="n">
        <f aca="false">R39+R40</f>
        <v>45819</v>
      </c>
      <c r="S44" s="26" t="n">
        <f aca="false">S39+S40</f>
        <v>34811</v>
      </c>
      <c r="T44" s="26" t="n">
        <f aca="false">T39+T40</f>
        <v>47980</v>
      </c>
      <c r="U44" s="26" t="n">
        <f aca="false">U39+U40</f>
        <v>62467</v>
      </c>
      <c r="V44" s="26" t="n">
        <f aca="false">V39+V40</f>
        <v>45009</v>
      </c>
      <c r="W44" s="26" t="n">
        <f aca="false">W39+W40</f>
        <v>50899</v>
      </c>
      <c r="X44" s="26" t="n">
        <f aca="false">X39+X40</f>
        <v>67139</v>
      </c>
      <c r="Y44" s="26" t="n">
        <f aca="false">Y39+Y40</f>
        <v>59759</v>
      </c>
      <c r="Z44" s="26" t="n">
        <f aca="false">Z39+Z40</f>
        <v>51557</v>
      </c>
      <c r="AA44" s="26" t="n">
        <f aca="false">AA39+AA40</f>
        <v>64757</v>
      </c>
      <c r="AB44" s="26" t="n">
        <f aca="false">AB39+AB40</f>
        <v>74022</v>
      </c>
      <c r="AC44" s="26" t="n">
        <f aca="false">AC39+AC40</f>
        <v>92997</v>
      </c>
      <c r="AD44" s="26" t="n">
        <f aca="false">AD39+AD40</f>
        <v>57072</v>
      </c>
      <c r="AE44" s="26" t="n">
        <f aca="false">AE39+AE40</f>
        <v>88033</v>
      </c>
      <c r="AF44" s="26" t="n">
        <f aca="false">AF39+AF40</f>
        <v>91862</v>
      </c>
      <c r="AG44" s="26" t="n">
        <f aca="false">AG39+AG40</f>
        <v>104900</v>
      </c>
      <c r="AH44" s="26" t="n">
        <f aca="false">AH39+AH40</f>
        <v>72930</v>
      </c>
      <c r="AI44" s="26" t="n">
        <f aca="false">AI39+AI40</f>
        <v>67281</v>
      </c>
      <c r="AJ44" s="26" t="n">
        <f aca="false">AJ39+AJ40</f>
        <v>70125</v>
      </c>
      <c r="AK44" s="26" t="n">
        <f aca="false">AK39+AK40</f>
        <v>82836</v>
      </c>
      <c r="AL44" s="26" t="n">
        <f aca="false">AL39+AL40</f>
        <v>68878</v>
      </c>
      <c r="AM44" s="26" t="n">
        <f aca="false">AM39+AM40</f>
        <v>82241</v>
      </c>
      <c r="AN44" s="26" t="n">
        <f aca="false">AN39+AN40</f>
        <v>100180</v>
      </c>
      <c r="AO44" s="26" t="n">
        <f aca="false">AO39+AO40</f>
        <v>108849</v>
      </c>
      <c r="AP44" s="26" t="n">
        <f aca="false">AP39+AP40</f>
        <v>81617</v>
      </c>
      <c r="AQ44" s="26" t="n">
        <f aca="false">AQ39+AQ40</f>
        <v>119399</v>
      </c>
    </row>
    <row r="45" customFormat="false" ht="15" hidden="false" customHeight="true" outlineLevel="0" collapsed="false">
      <c r="A45" s="3" t="s">
        <v>307</v>
      </c>
      <c r="B45" s="26" t="n">
        <f aca="false">B27-B44</f>
        <v>514995</v>
      </c>
      <c r="C45" s="26" t="n">
        <f aca="false">C27-C44</f>
        <v>515187</v>
      </c>
      <c r="D45" s="26" t="n">
        <f aca="false">D27-D44</f>
        <v>513474</v>
      </c>
      <c r="E45" s="26" t="n">
        <f aca="false">E27-E44</f>
        <v>522187</v>
      </c>
      <c r="F45" s="26" t="n">
        <f aca="false">F27-F44</f>
        <v>523781</v>
      </c>
      <c r="G45" s="26" t="n">
        <f aca="false">G27-G44</f>
        <v>517880</v>
      </c>
      <c r="H45" s="26" t="n">
        <f aca="false">H27-H44</f>
        <v>571404</v>
      </c>
      <c r="I45" s="26" t="n">
        <f aca="false">I27-I44</f>
        <v>553666</v>
      </c>
      <c r="J45" s="26" t="n">
        <f aca="false">J27-J44</f>
        <v>552115</v>
      </c>
      <c r="K45" s="26" t="n">
        <f aca="false">K27-K44</f>
        <v>562380</v>
      </c>
      <c r="L45" s="26" t="n">
        <f aca="false">L27-L44</f>
        <v>579147</v>
      </c>
      <c r="M45" s="26" t="n">
        <f aca="false">M27-M44</f>
        <v>583178</v>
      </c>
      <c r="N45" s="26" t="n">
        <f aca="false">N27-N44</f>
        <v>592727</v>
      </c>
      <c r="O45" s="26" t="n">
        <f aca="false">O27-O44</f>
        <v>593537</v>
      </c>
      <c r="P45" s="26" t="n">
        <f aca="false">P27-P44</f>
        <v>614792</v>
      </c>
      <c r="Q45" s="26" t="n">
        <f aca="false">Q27-Q44</f>
        <v>622584</v>
      </c>
      <c r="R45" s="26" t="n">
        <f aca="false">R27-R44</f>
        <v>625026</v>
      </c>
      <c r="S45" s="26" t="n">
        <f aca="false">S27-S44</f>
        <v>609268</v>
      </c>
      <c r="T45" s="26" t="n">
        <f aca="false">T27-T44</f>
        <v>537752</v>
      </c>
      <c r="U45" s="26" t="n">
        <f aca="false">U27-U44</f>
        <v>513842</v>
      </c>
      <c r="V45" s="26" t="n">
        <f aca="false">V27-V44</f>
        <v>488927</v>
      </c>
      <c r="W45" s="26" t="n">
        <f aca="false">W27-W44</f>
        <v>506452</v>
      </c>
      <c r="X45" s="26" t="n">
        <f aca="false">X27-X44</f>
        <v>518651</v>
      </c>
      <c r="Y45" s="26" t="n">
        <f aca="false">Y27-Y44</f>
        <v>578000</v>
      </c>
      <c r="Z45" s="26" t="n">
        <f aca="false">Z27-Z44</f>
        <v>565932</v>
      </c>
      <c r="AA45" s="26" t="n">
        <f aca="false">AA27-AA44</f>
        <v>623054</v>
      </c>
      <c r="AB45" s="26" t="n">
        <f aca="false">AB27-AB44</f>
        <v>632609</v>
      </c>
      <c r="AC45" s="26" t="n">
        <f aca="false">AC27-AC44</f>
        <v>636899</v>
      </c>
      <c r="AD45" s="26" t="n">
        <f aca="false">AD27-AD44</f>
        <v>644110</v>
      </c>
      <c r="AE45" s="26" t="n">
        <f aca="false">AE27-AE44</f>
        <v>659632</v>
      </c>
      <c r="AF45" s="26" t="n">
        <f aca="false">AF27-AF44</f>
        <v>662011</v>
      </c>
      <c r="AG45" s="26" t="n">
        <f aca="false">AG27-AG44</f>
        <v>675059</v>
      </c>
      <c r="AH45" s="26" t="n">
        <f aca="false">AH27-AH44</f>
        <v>675724</v>
      </c>
      <c r="AI45" s="26" t="n">
        <f aca="false">AI27-AI44</f>
        <v>707430</v>
      </c>
      <c r="AJ45" s="26" t="n">
        <f aca="false">AJ27-AJ44</f>
        <v>705050</v>
      </c>
      <c r="AK45" s="26" t="n">
        <f aca="false">AK27-AK44</f>
        <v>708624</v>
      </c>
      <c r="AL45" s="26" t="n">
        <f aca="false">AL27-AL44</f>
        <v>706966</v>
      </c>
      <c r="AM45" s="26" t="n">
        <f aca="false">AM27-AM44</f>
        <v>708521</v>
      </c>
      <c r="AN45" s="26" t="n">
        <f aca="false">AN27-AN44</f>
        <v>693163</v>
      </c>
      <c r="AO45" s="26" t="n">
        <f aca="false">AO27-AO44</f>
        <v>695182</v>
      </c>
      <c r="AP45" s="26" t="n">
        <f aca="false">AP27-AP44</f>
        <v>698162</v>
      </c>
      <c r="AQ45" s="26" t="n">
        <f aca="false">AQ27-AQ44</f>
        <v>680006</v>
      </c>
    </row>
    <row r="47" customFormat="false" ht="15" hidden="false" customHeight="true" outlineLevel="0" collapsed="false">
      <c r="A47" s="3" t="s">
        <v>308</v>
      </c>
      <c r="B47" s="25" t="n">
        <f aca="false">'AVB Input'!B47+'EQR Input'!B47</f>
        <v>479164</v>
      </c>
      <c r="C47" s="25" t="n">
        <f aca="false">'AVB Input'!C47+'EQR Input'!C47</f>
        <v>1020595</v>
      </c>
      <c r="D47" s="25" t="n">
        <f aca="false">'AVB Input'!D47+'EQR Input'!D47</f>
        <v>1670989</v>
      </c>
      <c r="E47" s="25" t="n">
        <f aca="false">'AVB Input'!E47+'EQR Input'!E47</f>
        <v>2254973</v>
      </c>
      <c r="F47" s="25" t="n">
        <f aca="false">'AVB Input'!F47+'EQR Input'!F47</f>
        <v>586746</v>
      </c>
      <c r="G47" s="25" t="n">
        <f aca="false">'AVB Input'!G47+'EQR Input'!G47</f>
        <v>1112393</v>
      </c>
      <c r="H47" s="25" t="n">
        <f aca="false">'AVB Input'!H47+'EQR Input'!H47</f>
        <v>1880607</v>
      </c>
      <c r="I47" s="25" t="n">
        <f aca="false">'AVB Input'!I47+'EQR Input'!I47</f>
        <v>2522045</v>
      </c>
      <c r="J47" s="25" t="n">
        <f aca="false">'AVB Input'!J47+'EQR Input'!J47</f>
        <v>676931</v>
      </c>
      <c r="K47" s="25" t="n">
        <f aca="false">'AVB Input'!K47+'EQR Input'!K47</f>
        <v>1310751</v>
      </c>
      <c r="L47" s="25" t="n">
        <f aca="false">'AVB Input'!L47+'EQR Input'!L47</f>
        <v>2025550</v>
      </c>
      <c r="M47" s="25" t="n">
        <f aca="false">'AVB Input'!M47+'EQR Input'!M47</f>
        <v>2657406</v>
      </c>
      <c r="N47" s="25" t="n">
        <f aca="false">'AVB Input'!N47+'EQR Input'!N47</f>
        <v>735598</v>
      </c>
      <c r="O47" s="25" t="n">
        <f aca="false">'AVB Input'!O47+'EQR Input'!O47</f>
        <v>1329040</v>
      </c>
      <c r="P47" s="25" t="n">
        <f aca="false">'AVB Input'!P47+'EQR Input'!P47</f>
        <v>2109102</v>
      </c>
      <c r="Q47" s="25" t="n">
        <f aca="false">'AVB Input'!Q47+'EQR Input'!Q47</f>
        <v>2778788</v>
      </c>
      <c r="R47" s="25" t="n">
        <f aca="false">'AVB Input'!R47+'EQR Input'!R47</f>
        <v>724155</v>
      </c>
      <c r="S47" s="25" t="n">
        <f aca="false">'AVB Input'!S47+'EQR Input'!S47</f>
        <v>1264003</v>
      </c>
      <c r="T47" s="25" t="n">
        <f aca="false">'AVB Input'!T47+'EQR Input'!T47</f>
        <v>1996398</v>
      </c>
      <c r="U47" s="25" t="n">
        <f aca="false">'AVB Input'!U47+'EQR Input'!U47</f>
        <v>2485151</v>
      </c>
      <c r="V47" s="25" t="n">
        <f aca="false">'AVB Input'!V47+'EQR Input'!V47</f>
        <v>676198</v>
      </c>
      <c r="W47" s="25" t="n">
        <f aca="false">'AVB Input'!W47+'EQR Input'!W47</f>
        <v>1144754</v>
      </c>
      <c r="X47" s="25" t="n">
        <f aca="false">'AVB Input'!X47+'EQR Input'!X47</f>
        <v>1889955</v>
      </c>
      <c r="Y47" s="25" t="n">
        <f aca="false">'AVB Input'!Y47+'EQR Input'!Y47</f>
        <v>2463354</v>
      </c>
      <c r="Z47" s="25" t="n">
        <f aca="false">'AVB Input'!Z47+'EQR Input'!Z47</f>
        <v>711736</v>
      </c>
      <c r="AA47" s="25" t="n">
        <f aca="false">'AVB Input'!AA47+'EQR Input'!AA47</f>
        <v>1330922</v>
      </c>
      <c r="AB47" s="25" t="n">
        <f aca="false">'AVB Input'!AB47+'EQR Input'!AB47</f>
        <v>2200668</v>
      </c>
      <c r="AC47" s="25" t="n">
        <f aca="false">'AVB Input'!AC47+'EQR Input'!AC47</f>
        <v>2876688</v>
      </c>
      <c r="AD47" s="25" t="n">
        <f aca="false">'AVB Input'!AD47+'EQR Input'!AD47</f>
        <v>789397</v>
      </c>
      <c r="AE47" s="25" t="n">
        <f aca="false">'AVB Input'!AE47+'EQR Input'!AE47</f>
        <v>1488559</v>
      </c>
      <c r="AF47" s="25" t="n">
        <f aca="false">'AVB Input'!AF47+'EQR Input'!AF47</f>
        <v>2402366</v>
      </c>
      <c r="AG47" s="25" t="n">
        <f aca="false">'AVB Input'!AG47+'EQR Input'!AG47</f>
        <v>3092827</v>
      </c>
      <c r="AH47" s="25" t="n">
        <f aca="false">'AVB Input'!AH47+'EQR Input'!AH47</f>
        <v>833936</v>
      </c>
      <c r="AI47" s="25" t="n">
        <f aca="false">'AVB Input'!AI47+'EQR Input'!AI47</f>
        <v>1610864</v>
      </c>
      <c r="AJ47" s="25" t="n">
        <f aca="false">'AVB Input'!AJ47+'EQR Input'!AJ47</f>
        <v>2498447</v>
      </c>
      <c r="AK47" s="25" t="n">
        <f aca="false">'AVB Input'!AK47+'EQR Input'!AK47</f>
        <v>3181485</v>
      </c>
      <c r="AL47" s="25" t="n">
        <f aca="false">'AVB Input'!AL47+'EQR Input'!AL47</f>
        <v>841428</v>
      </c>
      <c r="AM47" s="25" t="n">
        <f aca="false">'AVB Input'!AM47+'EQR Input'!AM47</f>
        <v>1578785</v>
      </c>
      <c r="AN47" s="25" t="n">
        <f aca="false">'AVB Input'!AN47+'EQR Input'!AN47</f>
        <v>2532405</v>
      </c>
      <c r="AO47" s="25" t="n">
        <f aca="false">'AVB Input'!AO47+'EQR Input'!AO47</f>
        <v>3319868</v>
      </c>
      <c r="AP47" s="25" t="n">
        <f aca="false">'AVB Input'!AP47+'EQR Input'!AP47</f>
        <v>819448</v>
      </c>
      <c r="AQ47" s="25" t="n">
        <f aca="false">'AVB Input'!AQ47+'EQR Input'!AQ47</f>
        <v>1485470</v>
      </c>
    </row>
    <row r="48" customFormat="false" ht="15" hidden="false" customHeight="true" outlineLevel="0" collapsed="false">
      <c r="A48" s="3" t="s">
        <v>309</v>
      </c>
      <c r="B48" s="26" t="n">
        <f aca="false">'AVB Input'!B48+'EQR Input'!B48</f>
        <v>479164</v>
      </c>
      <c r="C48" s="26" t="n">
        <f aca="false">'AVB Input'!C48+'EQR Input'!C48</f>
        <v>541431</v>
      </c>
      <c r="D48" s="26" t="n">
        <f aca="false">'AVB Input'!D48+'EQR Input'!D48</f>
        <v>650394</v>
      </c>
      <c r="E48" s="26" t="n">
        <f aca="false">'AVB Input'!E48+'EQR Input'!E48</f>
        <v>583984</v>
      </c>
      <c r="F48" s="26" t="n">
        <f aca="false">'AVB Input'!F48+'EQR Input'!F48</f>
        <v>586746</v>
      </c>
      <c r="G48" s="26" t="n">
        <f aca="false">'AVB Input'!G48+'EQR Input'!G48</f>
        <v>525647</v>
      </c>
      <c r="H48" s="26" t="n">
        <f aca="false">'AVB Input'!H48+'EQR Input'!H48</f>
        <v>768214</v>
      </c>
      <c r="I48" s="26" t="n">
        <f aca="false">'AVB Input'!I48+'EQR Input'!I48</f>
        <v>641438</v>
      </c>
      <c r="J48" s="26" t="n">
        <f aca="false">'AVB Input'!J48+'EQR Input'!J48</f>
        <v>676931</v>
      </c>
      <c r="K48" s="26" t="n">
        <f aca="false">'AVB Input'!K48+'EQR Input'!K48</f>
        <v>633820</v>
      </c>
      <c r="L48" s="26" t="n">
        <f aca="false">'AVB Input'!L48+'EQR Input'!L48</f>
        <v>714799</v>
      </c>
      <c r="M48" s="26" t="n">
        <f aca="false">'AVB Input'!M48+'EQR Input'!M48</f>
        <v>631856</v>
      </c>
      <c r="N48" s="26" t="n">
        <f aca="false">'AVB Input'!N48+'EQR Input'!N48</f>
        <v>735598</v>
      </c>
      <c r="O48" s="26" t="n">
        <f aca="false">'AVB Input'!O48+'EQR Input'!O48</f>
        <v>593442</v>
      </c>
      <c r="P48" s="26" t="n">
        <f aca="false">'AVB Input'!P48+'EQR Input'!P48</f>
        <v>780062</v>
      </c>
      <c r="Q48" s="26" t="n">
        <f aca="false">'AVB Input'!Q48+'EQR Input'!Q48</f>
        <v>669686</v>
      </c>
      <c r="R48" s="26" t="n">
        <f aca="false">'AVB Input'!R48+'EQR Input'!R48</f>
        <v>724155</v>
      </c>
      <c r="S48" s="26" t="n">
        <f aca="false">'AVB Input'!S48+'EQR Input'!S48</f>
        <v>539848</v>
      </c>
      <c r="T48" s="26" t="n">
        <f aca="false">'AVB Input'!T48+'EQR Input'!T48</f>
        <v>732395</v>
      </c>
      <c r="U48" s="26" t="n">
        <f aca="false">'AVB Input'!U48+'EQR Input'!U48</f>
        <v>488753</v>
      </c>
      <c r="V48" s="26" t="n">
        <f aca="false">'AVB Input'!V48+'EQR Input'!V48</f>
        <v>676198</v>
      </c>
      <c r="W48" s="26" t="n">
        <f aca="false">'AVB Input'!W48+'EQR Input'!W48</f>
        <v>468556</v>
      </c>
      <c r="X48" s="26" t="n">
        <f aca="false">'AVB Input'!X48+'EQR Input'!X48</f>
        <v>745201</v>
      </c>
      <c r="Y48" s="26" t="n">
        <f aca="false">'AVB Input'!Y48+'EQR Input'!Y48</f>
        <v>573399</v>
      </c>
      <c r="Z48" s="26" t="n">
        <f aca="false">'AVB Input'!Z48+'EQR Input'!Z48</f>
        <v>711736</v>
      </c>
      <c r="AA48" s="26" t="n">
        <f aca="false">'AVB Input'!AA48+'EQR Input'!AA48</f>
        <v>619186</v>
      </c>
      <c r="AB48" s="26" t="n">
        <f aca="false">'AVB Input'!AB48+'EQR Input'!AB48</f>
        <v>869746</v>
      </c>
      <c r="AC48" s="26" t="n">
        <f aca="false">'AVB Input'!AC48+'EQR Input'!AC48</f>
        <v>676020</v>
      </c>
      <c r="AD48" s="26" t="n">
        <f aca="false">'AVB Input'!AD48+'EQR Input'!AD48</f>
        <v>789397</v>
      </c>
      <c r="AE48" s="26" t="n">
        <f aca="false">'AVB Input'!AE48+'EQR Input'!AE48</f>
        <v>699162</v>
      </c>
      <c r="AF48" s="26" t="n">
        <f aca="false">'AVB Input'!AF48+'EQR Input'!AF48</f>
        <v>913807</v>
      </c>
      <c r="AG48" s="26" t="n">
        <f aca="false">'AVB Input'!AG48+'EQR Input'!AG48</f>
        <v>690461</v>
      </c>
      <c r="AH48" s="26" t="n">
        <f aca="false">'AVB Input'!AH48+'EQR Input'!AH48</f>
        <v>833936</v>
      </c>
      <c r="AI48" s="26" t="n">
        <f aca="false">'AVB Input'!AI48+'EQR Input'!AI48</f>
        <v>776928</v>
      </c>
      <c r="AJ48" s="26" t="n">
        <f aca="false">'AVB Input'!AJ48+'EQR Input'!AJ48</f>
        <v>887583</v>
      </c>
      <c r="AK48" s="26" t="n">
        <f aca="false">'AVB Input'!AK48+'EQR Input'!AK48</f>
        <v>683038</v>
      </c>
      <c r="AL48" s="26" t="n">
        <f aca="false">'AVB Input'!AL48+'EQR Input'!AL48</f>
        <v>841428</v>
      </c>
      <c r="AM48" s="26" t="n">
        <f aca="false">'AVB Input'!AM48+'EQR Input'!AM48</f>
        <v>737357</v>
      </c>
      <c r="AN48" s="26" t="n">
        <f aca="false">'AVB Input'!AN48+'EQR Input'!AN48</f>
        <v>953620</v>
      </c>
      <c r="AO48" s="26" t="n">
        <f aca="false">'AVB Input'!AO48+'EQR Input'!AO48</f>
        <v>787463</v>
      </c>
      <c r="AP48" s="26" t="n">
        <f aca="false">'AVB Input'!AP48+'EQR Input'!AP48</f>
        <v>819448</v>
      </c>
      <c r="AQ48" s="26" t="n">
        <f aca="false">'AVB Input'!AQ48+'EQR Input'!AQ48</f>
        <v>666022</v>
      </c>
    </row>
    <row r="49" customFormat="false" ht="15" hidden="false" customHeight="true" outlineLevel="0" collapsed="false">
      <c r="A49" s="1" t="s">
        <v>310</v>
      </c>
      <c r="B49" s="28" t="n">
        <v>2.793</v>
      </c>
    </row>
    <row r="50" customFormat="false" ht="15" hidden="false" customHeight="true" outlineLevel="0" collapsed="false">
      <c r="A50" s="12" t="s">
        <v>311</v>
      </c>
    </row>
    <row r="51" customFormat="false" ht="15" hidden="false" customHeight="true" outlineLevel="0" collapsed="false">
      <c r="A51" s="3" t="s">
        <v>312</v>
      </c>
      <c r="B51" s="29" t="n">
        <f aca="false">'EQR Input'!B51+$B$49*'AVB Input'!B51</f>
        <v>765953.841892</v>
      </c>
      <c r="C51" s="29" t="n">
        <f aca="false">'EQR Input'!C51+$B$49*'AVB Input'!C51</f>
        <v>765928.588269</v>
      </c>
      <c r="D51" s="29" t="n">
        <f aca="false">'EQR Input'!D51+$B$49*'AVB Input'!D51</f>
        <v>766424.615822</v>
      </c>
      <c r="E51" s="29" t="n">
        <f aca="false">'EQR Input'!E51+$B$49*'AVB Input'!E51</f>
        <v>765950.692685</v>
      </c>
      <c r="F51" s="29" t="n">
        <f aca="false">'EQR Input'!F51+$B$49*'AVB Input'!F51</f>
        <v>766404.758906</v>
      </c>
      <c r="G51" s="29" t="n">
        <f aca="false">'EQR Input'!G51+$B$49*'AVB Input'!G51</f>
        <v>768609.610743</v>
      </c>
      <c r="H51" s="29" t="n">
        <f aca="false">'EQR Input'!H51+$B$49*'AVB Input'!H51</f>
        <v>769236.579478</v>
      </c>
      <c r="I51" s="29" t="n">
        <f aca="false">'EQR Input'!I51+$B$49*'AVB Input'!I51</f>
        <v>769226.024933</v>
      </c>
      <c r="J51" s="29" t="n">
        <f aca="false">'EQR Input'!J51+$B$49*'AVB Input'!J51</f>
        <v>768879.80381</v>
      </c>
      <c r="K51" s="29" t="n">
        <f aca="false">'EQR Input'!K51+$B$49*'AVB Input'!K51</f>
        <v>769457.52293</v>
      </c>
      <c r="L51" s="29" t="n">
        <f aca="false">'EQR Input'!L51+$B$49*'AVB Input'!L51</f>
        <v>770220.317752</v>
      </c>
      <c r="M51" s="29" t="n">
        <f aca="false">'EQR Input'!M51+$B$49*'AVB Input'!M51</f>
        <v>771025.792799</v>
      </c>
      <c r="N51" s="29" t="n">
        <f aca="false">'EQR Input'!N51+$B$49*'AVB Input'!N51</f>
        <v>772942.337393</v>
      </c>
      <c r="O51" s="29" t="n">
        <f aca="false">'EQR Input'!O51+$B$49*'AVB Input'!O51</f>
        <v>776060.719183</v>
      </c>
      <c r="P51" s="29" t="n">
        <f aca="false">'EQR Input'!P51+$B$49*'AVB Input'!P51</f>
        <v>777504.518482</v>
      </c>
      <c r="Q51" s="29" t="n">
        <f aca="false">'EQR Input'!Q51+$B$49*'AVB Input'!Q51</f>
        <v>778073.699411</v>
      </c>
      <c r="R51" s="29" t="n">
        <f aca="false">'EQR Input'!R51+$B$49*'AVB Input'!R51</f>
        <v>780141.599289</v>
      </c>
      <c r="S51" s="29" t="n">
        <f aca="false">'EQR Input'!S51+$B$49*'AVB Input'!S51</f>
        <v>778994.68088</v>
      </c>
      <c r="T51" s="29" t="n">
        <f aca="false">'EQR Input'!T51+$B$49*'AVB Input'!T51</f>
        <v>778358.195546</v>
      </c>
      <c r="U51" s="29" t="n">
        <f aca="false">'EQR Input'!U51+$B$49*'AVB Input'!U51</f>
        <v>775749.203824</v>
      </c>
      <c r="V51" s="29" t="n">
        <f aca="false">'EQR Input'!V51+$B$49*'AVB Input'!V51</f>
        <v>776685.889509</v>
      </c>
      <c r="W51" s="29" t="n">
        <f aca="false">'EQR Input'!W51+$B$49*'AVB Input'!W51</f>
        <v>777864.234727</v>
      </c>
      <c r="X51" s="29" t="n">
        <f aca="false">'EQR Input'!X51+$B$49*'AVB Input'!X51</f>
        <v>778661.465925</v>
      </c>
      <c r="Y51" s="29" t="n">
        <f aca="false">'EQR Input'!Y51+$B$49*'AVB Input'!Y51</f>
        <v>779821.183088</v>
      </c>
      <c r="Z51" s="29" t="n">
        <f aca="false">'EQR Input'!Z51+$B$49*'AVB Input'!Z51</f>
        <v>780581.197026</v>
      </c>
      <c r="AA51" s="29" t="n">
        <f aca="false">'EQR Input'!AA51+$B$49*'AVB Input'!AA51</f>
        <v>780199.997054</v>
      </c>
      <c r="AB51" s="29" t="n">
        <f aca="false">'EQR Input'!AB51+$B$49*'AVB Input'!AB51</f>
        <v>780269.611487</v>
      </c>
      <c r="AC51" s="29" t="n">
        <f aca="false">'EQR Input'!AC51+$B$49*'AVB Input'!AC51</f>
        <v>781286.849639</v>
      </c>
      <c r="AD51" s="29" t="n">
        <f aca="false">'EQR Input'!AD51+$B$49*'AVB Input'!AD51</f>
        <v>781750.50133</v>
      </c>
      <c r="AE51" s="29" t="n">
        <f aca="false">'EQR Input'!AE51+$B$49*'AVB Input'!AE51</f>
        <v>788139.658781</v>
      </c>
      <c r="AF51" s="29" t="n">
        <f aca="false">'EQR Input'!AF51+$B$49*'AVB Input'!AF51</f>
        <v>788510.290507</v>
      </c>
      <c r="AG51" s="29" t="n">
        <f aca="false">'EQR Input'!AG51+$B$49*'AVB Input'!AG51</f>
        <v>788032.937746</v>
      </c>
      <c r="AH51" s="29" t="n">
        <f aca="false">'EQR Input'!AH51+$B$49*'AVB Input'!AH51</f>
        <v>787789.154715</v>
      </c>
      <c r="AI51" s="29" t="n">
        <f aca="false">'EQR Input'!AI51+$B$49*'AVB Input'!AI51</f>
        <v>788236.895738</v>
      </c>
      <c r="AJ51" s="29" t="n">
        <f aca="false">'EQR Input'!AJ51+$B$49*'AVB Input'!AJ51</f>
        <v>789075.098412</v>
      </c>
      <c r="AK51" s="29" t="n">
        <f aca="false">'EQR Input'!AK51+$B$49*'AVB Input'!AK51</f>
        <v>789770.383402</v>
      </c>
      <c r="AL51" s="29" t="n">
        <f aca="false">'EQR Input'!AL51+$B$49*'AVB Input'!AL51</f>
        <v>789143.956494</v>
      </c>
      <c r="AM51" s="29" t="n">
        <f aca="false">'EQR Input'!AM51+$B$49*'AVB Input'!AM51</f>
        <v>791713.410658</v>
      </c>
      <c r="AN51" s="29" t="n">
        <f aca="false">'EQR Input'!AN51+$B$49*'AVB Input'!AN51</f>
        <v>791860.374993</v>
      </c>
      <c r="AO51" s="29" t="n">
        <f aca="false">'EQR Input'!AO51+$B$49*'AVB Input'!AO51</f>
        <v>785329.594766</v>
      </c>
      <c r="AP51" s="29" t="n">
        <f aca="false">'EQR Input'!AP51+$B$49*'AVB Input'!AP51</f>
        <v>778398.111298</v>
      </c>
      <c r="AQ51" s="29" t="n">
        <f aca="false">'EQR Input'!AQ51+$B$49*'AVB Input'!AQ51</f>
        <v>780022.509817</v>
      </c>
    </row>
    <row r="52" customFormat="false" ht="15" hidden="false" customHeight="true" outlineLevel="0" collapsed="false">
      <c r="A52" s="3" t="s">
        <v>313</v>
      </c>
      <c r="B52" s="29" t="n">
        <f aca="false">'EQR Input'!B52+$B$49*'AVB Input'!B52</f>
        <v>748589.764851</v>
      </c>
      <c r="C52" s="29" t="n">
        <f aca="false">'EQR Input'!C52+$B$49*'AVB Input'!C52</f>
        <v>749064.907462</v>
      </c>
      <c r="D52" s="29" t="n">
        <f aca="false">'EQR Input'!D52+$B$49*'AVB Input'!D52</f>
        <v>749205.11054</v>
      </c>
      <c r="E52" s="29" t="n">
        <f aca="false">'EQR Input'!E52+$B$49*'AVB Input'!E52</f>
        <v>749436.214872</v>
      </c>
      <c r="F52" s="29" t="n">
        <f aca="false">'EQR Input'!F52+$B$49*'AVB Input'!F52</f>
        <v>751975.7308</v>
      </c>
      <c r="G52" s="29" t="n">
        <f aca="false">'EQR Input'!G52+$B$49*'AVB Input'!G52</f>
        <v>752965.368833</v>
      </c>
      <c r="H52" s="29" t="n">
        <f aca="false">'EQR Input'!H52+$B$49*'AVB Input'!H52</f>
        <v>753139.172149</v>
      </c>
      <c r="I52" s="29" t="n">
        <f aca="false">'EQR Input'!I52+$B$49*'AVB Input'!I52</f>
        <v>753715.054122</v>
      </c>
      <c r="J52" s="29" t="n">
        <f aca="false">'EQR Input'!J52+$B$49*'AVB Input'!J52</f>
        <v>754227.72604</v>
      </c>
      <c r="K52" s="29" t="n">
        <f aca="false">'EQR Input'!K52+$B$49*'AVB Input'!K52</f>
        <v>754321.597387</v>
      </c>
      <c r="L52" s="29" t="n">
        <f aca="false">'EQR Input'!L52+$B$49*'AVB Input'!L52</f>
        <v>754464.515224</v>
      </c>
      <c r="M52" s="29" t="n">
        <f aca="false">'EQR Input'!M52+$B$49*'AVB Input'!M52</f>
        <v>756259.028232</v>
      </c>
      <c r="N52" s="29" t="n">
        <f aca="false">'EQR Input'!N52+$B$49*'AVB Input'!N52</f>
        <v>759815.742489</v>
      </c>
      <c r="O52" s="29" t="n">
        <f aca="false">'EQR Input'!O52+$B$49*'AVB Input'!O52</f>
        <v>760900.651799</v>
      </c>
      <c r="P52" s="29" t="n">
        <f aca="false">'EQR Input'!P52+$B$49*'AVB Input'!P52</f>
        <v>761402.725435</v>
      </c>
      <c r="Q52" s="29" t="n">
        <f aca="false">'EQR Input'!Q52+$B$49*'AVB Input'!Q52</f>
        <v>764484.171545</v>
      </c>
      <c r="R52" s="29" t="n">
        <f aca="false">'EQR Input'!R52+$B$49*'AVB Input'!R52</f>
        <v>765172.21862</v>
      </c>
      <c r="S52" s="29" t="n">
        <f aca="false">'EQR Input'!S52+$B$49*'AVB Input'!S52</f>
        <v>765304.53416</v>
      </c>
      <c r="T52" s="29" t="n">
        <f aca="false">'EQR Input'!T52+$B$49*'AVB Input'!T52</f>
        <v>762780.517205</v>
      </c>
      <c r="U52" s="29" t="n">
        <f aca="false">'EQR Input'!U52+$B$49*'AVB Input'!U52</f>
        <v>761999.992103</v>
      </c>
      <c r="V52" s="29" t="n">
        <f aca="false">'EQR Input'!V52+$B$49*'AVB Input'!V52</f>
        <v>762831.627991</v>
      </c>
      <c r="W52" s="29" t="n">
        <f aca="false">'EQR Input'!W52+$B$49*'AVB Input'!W52</f>
        <v>764308.613422</v>
      </c>
      <c r="X52" s="29" t="n">
        <f aca="false">'EQR Input'!X52+$B$49*'AVB Input'!X52</f>
        <v>765014.105525</v>
      </c>
      <c r="Y52" s="29" t="n">
        <f aca="false">'EQR Input'!Y52+$B$49*'AVB Input'!Y52</f>
        <v>765854.324318</v>
      </c>
      <c r="Z52" s="29" t="n">
        <f aca="false">'EQR Input'!Z52+$B$49*'AVB Input'!Z52</f>
        <v>766485.863924</v>
      </c>
      <c r="AA52" s="29" t="n">
        <f aca="false">'EQR Input'!AA52+$B$49*'AVB Input'!AA52</f>
        <v>766662.899528</v>
      </c>
      <c r="AB52" s="29" t="n">
        <f aca="false">'EQR Input'!AB52+$B$49*'AVB Input'!AB52</f>
        <v>766709.559206</v>
      </c>
      <c r="AC52" s="29" t="n">
        <f aca="false">'EQR Input'!AC52+$B$49*'AVB Input'!AC52</f>
        <v>769217.801152</v>
      </c>
      <c r="AD52" s="29" t="n">
        <f aca="false">'EQR Input'!AD52+$B$49*'AVB Input'!AD52</f>
        <v>769926.197808</v>
      </c>
      <c r="AE52" s="29" t="n">
        <f aca="false">'EQR Input'!AE52+$B$49*'AVB Input'!AE52</f>
        <v>775679.932715</v>
      </c>
      <c r="AF52" s="29" t="n">
        <f aca="false">'EQR Input'!AF52+$B$49*'AVB Input'!AF52</f>
        <v>776368.926035</v>
      </c>
      <c r="AG52" s="29" t="n">
        <f aca="false">'EQR Input'!AG52+$B$49*'AVB Input'!AG52</f>
        <v>775968.515608</v>
      </c>
      <c r="AH52" s="29" t="n">
        <f aca="false">'EQR Input'!AH52+$B$49*'AVB Input'!AH52</f>
        <v>776062.029094</v>
      </c>
      <c r="AI52" s="29" t="n">
        <f aca="false">'EQR Input'!AI52+$B$49*'AVB Input'!AI52</f>
        <v>776299.134067</v>
      </c>
      <c r="AJ52" s="29" t="n">
        <f aca="false">'EQR Input'!AJ52+$B$49*'AVB Input'!AJ52</f>
        <v>776621.843351</v>
      </c>
      <c r="AK52" s="29" t="n">
        <f aca="false">'EQR Input'!AK52+$B$49*'AVB Input'!AK52</f>
        <v>776790.483446</v>
      </c>
      <c r="AL52" s="29" t="n">
        <f aca="false">'EQR Input'!AL52+$B$49*'AVB Input'!AL52</f>
        <v>777476.23366</v>
      </c>
      <c r="AM52" s="29" t="n">
        <f aca="false">'EQR Input'!AM52+$B$49*'AVB Input'!AM52</f>
        <v>777652.628648</v>
      </c>
      <c r="AN52" s="29" t="n">
        <f aca="false">'EQR Input'!AN52+$B$49*'AVB Input'!AN52</f>
        <v>776019.550209</v>
      </c>
      <c r="AO52" s="29" t="n">
        <f aca="false">'EQR Input'!AO52+$B$49*'AVB Input'!AO52</f>
        <v>769051.448001</v>
      </c>
      <c r="AP52" s="29" t="n">
        <f aca="false">'EQR Input'!AP52+$B$49*'AVB Input'!AP52</f>
        <v>763211.761551</v>
      </c>
      <c r="AQ52" s="29" t="n">
        <f aca="false">'EQR Input'!AQ52+$B$49*'AVB Input'!AQ52</f>
        <v>771152.348631</v>
      </c>
    </row>
    <row r="53" customFormat="false" ht="15" hidden="false" customHeight="true" outlineLevel="0" collapsed="false">
      <c r="A53" s="3" t="s">
        <v>314</v>
      </c>
      <c r="B53" s="29" t="n">
        <f aca="false">'EQR Input'!B53+$B$49*'AVB Input'!B53</f>
        <v>14724.9475</v>
      </c>
      <c r="C53" s="29" t="n">
        <f aca="false">'EQR Input'!C53+$B$49*'AVB Input'!C53</f>
        <v>14727.9475</v>
      </c>
      <c r="D53" s="29" t="n">
        <f aca="false">'EQR Input'!D53+$B$49*'AVB Input'!D53</f>
        <v>14648.9475</v>
      </c>
      <c r="E53" s="29" t="n">
        <f aca="false">'EQR Input'!E53+$B$49*'AVB Input'!E53</f>
        <v>14646.9475</v>
      </c>
      <c r="F53" s="29" t="n">
        <f aca="false">'EQR Input'!F53+$B$49*'AVB Input'!F53</f>
        <v>13848.4195</v>
      </c>
      <c r="G53" s="29" t="n">
        <f aca="false">'EQR Input'!G53+$B$49*'AVB Input'!G53</f>
        <v>13837.0805</v>
      </c>
      <c r="H53" s="29" t="n">
        <f aca="false">'EQR Input'!H53+$B$49*'AVB Input'!H53</f>
        <v>13830.9345</v>
      </c>
      <c r="I53" s="29" t="n">
        <f aca="false">'EQR Input'!I53+$B$49*'AVB Input'!I53</f>
        <v>13789.3855</v>
      </c>
      <c r="J53" s="29" t="n">
        <f aca="false">'EQR Input'!J53+$B$49*'AVB Input'!J53</f>
        <v>14046.9475</v>
      </c>
      <c r="K53" s="29" t="n">
        <f aca="false">'EQR Input'!K53+$B$49*'AVB Input'!K53</f>
        <v>14044.9475</v>
      </c>
      <c r="L53" s="29" t="n">
        <f aca="false">'EQR Input'!L53+$B$49*'AVB Input'!L53</f>
        <v>14043.9475</v>
      </c>
      <c r="M53" s="29" t="n">
        <f aca="false">'EQR Input'!M53+$B$49*'AVB Input'!M53</f>
        <v>13924.9475</v>
      </c>
      <c r="N53" s="29" t="n">
        <f aca="false">'EQR Input'!N53+$B$49*'AVB Input'!N53</f>
        <v>13873.3185</v>
      </c>
      <c r="O53" s="29" t="n">
        <f aca="false">'EQR Input'!O53+$B$49*'AVB Input'!O53</f>
        <v>13876.6315</v>
      </c>
      <c r="P53" s="29" t="n">
        <f aca="false">'EQR Input'!P53+$B$49*'AVB Input'!P53</f>
        <v>13770.6375</v>
      </c>
      <c r="Q53" s="29" t="n">
        <f aca="false">'EQR Input'!Q53+$B$49*'AVB Input'!Q53</f>
        <v>13752.2625</v>
      </c>
      <c r="R53" s="29" t="n">
        <f aca="false">'EQR Input'!R53+$B$49*'AVB Input'!R53</f>
        <v>13952.9475</v>
      </c>
      <c r="S53" s="29" t="n">
        <f aca="false">'EQR Input'!S53+$B$49*'AVB Input'!S53</f>
        <v>13900.9475</v>
      </c>
      <c r="T53" s="29" t="n">
        <f aca="false">'EQR Input'!T53+$B$49*'AVB Input'!T53</f>
        <v>13899.9475</v>
      </c>
      <c r="U53" s="29" t="n">
        <f aca="false">'EQR Input'!U53+$B$49*'AVB Input'!U53</f>
        <v>13878.9475</v>
      </c>
      <c r="V53" s="29" t="n">
        <f aca="false">'EQR Input'!V53+$B$49*'AVB Input'!V53</f>
        <v>14063.3215</v>
      </c>
      <c r="W53" s="29" t="n">
        <f aca="false">'EQR Input'!W53+$B$49*'AVB Input'!W53</f>
        <v>12950.6355</v>
      </c>
      <c r="X53" s="29" t="n">
        <f aca="false">'EQR Input'!X53+$B$49*'AVB Input'!X53</f>
        <v>12880.6955</v>
      </c>
      <c r="Y53" s="29" t="n">
        <f aca="false">'EQR Input'!Y53+$B$49*'AVB Input'!Y53</f>
        <v>12679.9745</v>
      </c>
      <c r="Z53" s="29" t="n">
        <f aca="false">'EQR Input'!Z53+$B$49*'AVB Input'!Z53</f>
        <v>12893.9475</v>
      </c>
      <c r="AA53" s="29" t="n">
        <f aca="false">'EQR Input'!AA53+$B$49*'AVB Input'!AA53</f>
        <v>12871.9475</v>
      </c>
      <c r="AB53" s="29" t="n">
        <f aca="false">'EQR Input'!AB53+$B$49*'AVB Input'!AB53</f>
        <v>12865.9475</v>
      </c>
      <c r="AC53" s="29" t="n">
        <f aca="false">'EQR Input'!AC53+$B$49*'AVB Input'!AC53</f>
        <v>12450.9475</v>
      </c>
      <c r="AD53" s="29" t="n">
        <f aca="false">'EQR Input'!AD53+$B$49*'AVB Input'!AD53</f>
        <v>12536.0305</v>
      </c>
      <c r="AE53" s="29" t="n">
        <f aca="false">'EQR Input'!AE53+$B$49*'AVB Input'!AE53</f>
        <v>12415.452</v>
      </c>
      <c r="AF53" s="29" t="n">
        <f aca="false">'EQR Input'!AF53+$B$49*'AVB Input'!AF53</f>
        <v>11733.485</v>
      </c>
      <c r="AG53" s="29" t="n">
        <f aca="false">'EQR Input'!AG53+$B$49*'AVB Input'!AG53</f>
        <v>11581.306</v>
      </c>
      <c r="AH53" s="29" t="n">
        <f aca="false">'EQR Input'!AH53+$B$49*'AVB Input'!AH53</f>
        <v>11733</v>
      </c>
      <c r="AI53" s="29" t="n">
        <f aca="false">'EQR Input'!AI53+$B$49*'AVB Input'!AI53</f>
        <v>11664</v>
      </c>
      <c r="AJ53" s="29" t="n">
        <f aca="false">'EQR Input'!AJ53+$B$49*'AVB Input'!AJ53</f>
        <v>11563</v>
      </c>
      <c r="AK53" s="29" t="n">
        <f aca="false">'EQR Input'!AK53+$B$49*'AVB Input'!AK53</f>
        <v>11544</v>
      </c>
      <c r="AL53" s="29" t="n">
        <f aca="false">'EQR Input'!AL53+$B$49*'AVB Input'!AL53</f>
        <v>11723.272</v>
      </c>
      <c r="AM53" s="29" t="n">
        <f aca="false">'EQR Input'!AM53+$B$49*'AVB Input'!AM53</f>
        <v>14566.838035</v>
      </c>
      <c r="AN53" s="29" t="n">
        <f aca="false">'EQR Input'!AN53+$B$49*'AVB Input'!AN53</f>
        <v>12590.117035</v>
      </c>
      <c r="AO53" s="29" t="n">
        <f aca="false">'EQR Input'!AO53+$B$49*'AVB Input'!AO53</f>
        <v>12285.929035</v>
      </c>
      <c r="AP53" s="29" t="n">
        <f aca="false">'EQR Input'!AP53+$B$49*'AVB Input'!AP53</f>
        <v>12286.114035</v>
      </c>
      <c r="AQ53" s="29" t="n">
        <f aca="false">'EQR Input'!AQ53+$B$49*'AVB Input'!AQ53</f>
        <v>11993.977994</v>
      </c>
    </row>
    <row r="54" customFormat="false" ht="15" hidden="false" customHeight="true" outlineLevel="0" collapsed="false">
      <c r="A54" s="3" t="s">
        <v>315</v>
      </c>
      <c r="B54" s="30" t="n">
        <f aca="false">B52+B53</f>
        <v>763314.712351</v>
      </c>
      <c r="C54" s="30" t="n">
        <f aca="false">C52+C53</f>
        <v>763792.854962</v>
      </c>
      <c r="D54" s="30" t="n">
        <f aca="false">D52+D53</f>
        <v>763854.05804</v>
      </c>
      <c r="E54" s="30" t="n">
        <f aca="false">E52+E53</f>
        <v>764083.162372</v>
      </c>
      <c r="F54" s="30" t="n">
        <f aca="false">F52+F53</f>
        <v>765824.1503</v>
      </c>
      <c r="G54" s="30" t="n">
        <f aca="false">G52+G53</f>
        <v>766802.449333</v>
      </c>
      <c r="H54" s="30" t="n">
        <f aca="false">H52+H53</f>
        <v>766970.106649</v>
      </c>
      <c r="I54" s="30" t="n">
        <f aca="false">I52+I53</f>
        <v>767504.439622</v>
      </c>
      <c r="J54" s="30" t="n">
        <f aca="false">J52+J53</f>
        <v>768274.67354</v>
      </c>
      <c r="K54" s="30" t="n">
        <f aca="false">K52+K53</f>
        <v>768366.544887</v>
      </c>
      <c r="L54" s="30" t="n">
        <f aca="false">L52+L53</f>
        <v>768508.462724</v>
      </c>
      <c r="M54" s="30" t="n">
        <f aca="false">M52+M53</f>
        <v>770183.975732</v>
      </c>
      <c r="N54" s="30" t="n">
        <f aca="false">N52+N53</f>
        <v>773689.060989</v>
      </c>
      <c r="O54" s="30" t="n">
        <f aca="false">O52+O53</f>
        <v>774777.283299</v>
      </c>
      <c r="P54" s="30" t="n">
        <f aca="false">P52+P53</f>
        <v>775173.362935</v>
      </c>
      <c r="Q54" s="30" t="n">
        <f aca="false">Q52+Q53</f>
        <v>778236.434045</v>
      </c>
      <c r="R54" s="30" t="n">
        <f aca="false">R52+R53</f>
        <v>779125.16612</v>
      </c>
      <c r="S54" s="30" t="n">
        <f aca="false">S52+S53</f>
        <v>779205.48166</v>
      </c>
      <c r="T54" s="30" t="n">
        <f aca="false">T52+T53</f>
        <v>776680.464705</v>
      </c>
      <c r="U54" s="30" t="n">
        <f aca="false">U52+U53</f>
        <v>775878.939603</v>
      </c>
      <c r="V54" s="30" t="n">
        <f aca="false">V52+V53</f>
        <v>776894.949491</v>
      </c>
      <c r="W54" s="30" t="n">
        <f aca="false">W52+W53</f>
        <v>777259.248922</v>
      </c>
      <c r="X54" s="30" t="n">
        <f aca="false">X52+X53</f>
        <v>777894.801025</v>
      </c>
      <c r="Y54" s="30" t="n">
        <f aca="false">Y52+Y53</f>
        <v>778534.298818</v>
      </c>
      <c r="Z54" s="30" t="n">
        <f aca="false">Z52+Z53</f>
        <v>779379.811424</v>
      </c>
      <c r="AA54" s="30" t="n">
        <f aca="false">AA52+AA53</f>
        <v>779534.847028</v>
      </c>
      <c r="AB54" s="30" t="n">
        <f aca="false">AB52+AB53</f>
        <v>779575.506706</v>
      </c>
      <c r="AC54" s="30" t="n">
        <f aca="false">AC52+AC53</f>
        <v>781668.748652</v>
      </c>
      <c r="AD54" s="30" t="n">
        <f aca="false">AD52+AD53</f>
        <v>782462.228308</v>
      </c>
      <c r="AE54" s="30" t="n">
        <f aca="false">AE52+AE53</f>
        <v>788095.384715</v>
      </c>
      <c r="AF54" s="30" t="n">
        <f aca="false">AF52+AF53</f>
        <v>788102.411035</v>
      </c>
      <c r="AG54" s="30" t="n">
        <f aca="false">AG52+AG53</f>
        <v>787549.821608</v>
      </c>
      <c r="AH54" s="30" t="n">
        <f aca="false">AH52+AH53</f>
        <v>787795.029094</v>
      </c>
      <c r="AI54" s="30" t="n">
        <f aca="false">AI52+AI53</f>
        <v>787963.134067</v>
      </c>
      <c r="AJ54" s="30" t="n">
        <f aca="false">AJ52+AJ53</f>
        <v>788184.843351</v>
      </c>
      <c r="AK54" s="30" t="n">
        <f aca="false">AK52+AK53</f>
        <v>788334.483446</v>
      </c>
      <c r="AL54" s="30" t="n">
        <f aca="false">AL52+AL53</f>
        <v>789199.50566</v>
      </c>
      <c r="AM54" s="30" t="n">
        <f aca="false">AM52+AM53</f>
        <v>792219.466683</v>
      </c>
      <c r="AN54" s="30" t="n">
        <f aca="false">AN52+AN53</f>
        <v>788609.667244</v>
      </c>
      <c r="AO54" s="30" t="n">
        <f aca="false">AO52+AO53</f>
        <v>781337.377036</v>
      </c>
      <c r="AP54" s="30" t="n">
        <f aca="false">AP52+AP53</f>
        <v>775497.875586</v>
      </c>
      <c r="AQ54" s="30" t="n">
        <f aca="false">AQ52+AQ53</f>
        <v>783146.326625</v>
      </c>
    </row>
    <row r="55" customFormat="false" ht="15" hidden="false" customHeight="true" outlineLevel="0" collapsed="false">
      <c r="A55" s="3" t="s">
        <v>316</v>
      </c>
      <c r="B55" s="31" t="n">
        <f aca="false">B56/B54</f>
        <v>71.5511759011996</v>
      </c>
      <c r="C55" s="31" t="n">
        <f aca="false">C56/C54</f>
        <v>66.7240229365533</v>
      </c>
      <c r="D55" s="31" t="n">
        <f aca="false">D56/D54</f>
        <v>64.0003233741281</v>
      </c>
      <c r="E55" s="31" t="n">
        <f aca="false">E56/E54</f>
        <v>63.8913243907244</v>
      </c>
      <c r="F55" s="31" t="n">
        <f aca="false">F56/F54</f>
        <v>63.9868216341623</v>
      </c>
      <c r="G55" s="31" t="n">
        <f aca="false">G56/G54</f>
        <v>67.3259444659004</v>
      </c>
      <c r="H55" s="31" t="n">
        <f aca="false">H56/H54</f>
        <v>64.8996550411186</v>
      </c>
      <c r="I55" s="31" t="n">
        <f aca="false">I56/I54</f>
        <v>63.8240509653149</v>
      </c>
      <c r="J55" s="31" t="n">
        <f aca="false">J56/J54</f>
        <v>60.2446941606623</v>
      </c>
      <c r="K55" s="31" t="n">
        <f aca="false">K56/K54</f>
        <v>62.6113154127306</v>
      </c>
      <c r="L55" s="31" t="n">
        <f aca="false">L56/L54</f>
        <v>65.5559663710476</v>
      </c>
      <c r="M55" s="31" t="n">
        <f aca="false">M56/M54</f>
        <v>64.1547022777756</v>
      </c>
      <c r="N55" s="31" t="n">
        <f aca="false">N56/N54</f>
        <v>73.5831950610187</v>
      </c>
      <c r="O55" s="31" t="n">
        <f aca="false">O56/O54</f>
        <v>74.3220390613824</v>
      </c>
      <c r="P55" s="31" t="n">
        <f aca="false">P56/P54</f>
        <v>81.6484882432385</v>
      </c>
      <c r="Q55" s="31" t="n">
        <f aca="false">Q56/Q54</f>
        <v>77.9723963939617</v>
      </c>
      <c r="R55" s="31" t="n">
        <f aca="false">R56/R54</f>
        <v>57.1604062086486</v>
      </c>
      <c r="S55" s="31" t="n">
        <f aca="false">S56/S54</f>
        <v>57.0779234792479</v>
      </c>
      <c r="T55" s="31" t="n">
        <f aca="false">T56/T54</f>
        <v>52.4058150778386</v>
      </c>
      <c r="U55" s="31" t="n">
        <f aca="false">U56/U54</f>
        <v>58.3557943674786</v>
      </c>
      <c r="V55" s="31" t="n">
        <f aca="false">V56/V54</f>
        <v>68.8351282180649</v>
      </c>
      <c r="W55" s="31" t="n">
        <f aca="false">W56/W54</f>
        <v>75.8555225557396</v>
      </c>
      <c r="X55" s="31" t="n">
        <f aca="false">X56/X54</f>
        <v>80.1355836084533</v>
      </c>
      <c r="Y55" s="31" t="n">
        <f aca="false">Y56/Y54</f>
        <v>90.4683154117597</v>
      </c>
      <c r="Z55" s="31" t="n">
        <f aca="false">Z56/Z54</f>
        <v>89.4218679296084</v>
      </c>
      <c r="AA55" s="31" t="n">
        <f aca="false">AA56/AA54</f>
        <v>70.8817002391367</v>
      </c>
      <c r="AB55" s="31" t="n">
        <f aca="false">AB56/AB54</f>
        <v>66.5822417090833</v>
      </c>
      <c r="AC55" s="31" t="n">
        <f aca="false">AC56/AC54</f>
        <v>58.4151833523135</v>
      </c>
      <c r="AD55" s="31" t="n">
        <f aca="false">AD56/AD54</f>
        <v>60.0858890927238</v>
      </c>
      <c r="AE55" s="31" t="n">
        <f aca="false">AE56/AE54</f>
        <v>66.8738451459008</v>
      </c>
      <c r="AF55" s="31" t="n">
        <f aca="false">AF56/AF54</f>
        <v>60.1088669078138</v>
      </c>
      <c r="AG55" s="31" t="n">
        <f aca="false">AG56/AG54</f>
        <v>64.117571010173</v>
      </c>
      <c r="AH55" s="31" t="n">
        <f aca="false">AH56/AH54</f>
        <v>64.7873810313038</v>
      </c>
      <c r="AI55" s="31" t="n">
        <f aca="false">AI56/AI54</f>
        <v>71.7266467901839</v>
      </c>
      <c r="AJ55" s="31" t="n">
        <f aca="false">AJ56/AJ54</f>
        <v>77.5789467693681</v>
      </c>
      <c r="AK55" s="31" t="n">
        <f aca="false">AK56/AK54</f>
        <v>75.2867493502274</v>
      </c>
      <c r="AL55" s="31" t="n">
        <f aca="false">AL56/AL54</f>
        <v>74.2312942991612</v>
      </c>
      <c r="AM55" s="31" t="n">
        <f aca="false">AM56/AM54</f>
        <v>70.2060247070845</v>
      </c>
      <c r="AN55" s="31" t="n">
        <f aca="false">AN56/AN54</f>
        <v>66.9692996739152</v>
      </c>
      <c r="AO55" s="31" t="n">
        <f aca="false">AO56/AO54</f>
        <v>63.9864226554933</v>
      </c>
      <c r="AP55" s="31" t="n">
        <f aca="false">AP56/AP54</f>
        <v>58.8145376095127</v>
      </c>
      <c r="AQ55" s="31" t="n">
        <f aca="false">AQ56/AQ54</f>
        <v>67.7405665148867</v>
      </c>
    </row>
    <row r="56" customFormat="false" ht="15" hidden="false" customHeight="true" outlineLevel="0" collapsed="false">
      <c r="A56" s="3" t="s">
        <v>317</v>
      </c>
      <c r="B56" s="26" t="n">
        <f aca="false">'AVB Input'!B56+'EQR Input'!B56</f>
        <v>54616065.2514</v>
      </c>
      <c r="C56" s="26" t="n">
        <f aca="false">'AVB Input'!C56+'EQR Input'!C56</f>
        <v>50963331.97326</v>
      </c>
      <c r="D56" s="26" t="n">
        <f aca="false">'AVB Input'!D56+'EQR Input'!D56</f>
        <v>48886906.7252</v>
      </c>
      <c r="E56" s="26" t="n">
        <f aca="false">'AVB Input'!E56+'EQR Input'!E56</f>
        <v>48818285.1886</v>
      </c>
      <c r="F56" s="26" t="n">
        <f aca="false">'AVB Input'!F56+'EQR Input'!F56</f>
        <v>49002653.30838</v>
      </c>
      <c r="G56" s="26" t="n">
        <f aca="false">'AVB Input'!G56+'EQR Input'!G56</f>
        <v>51625699.12011</v>
      </c>
      <c r="H56" s="26" t="n">
        <f aca="false">'AVB Input'!H56+'EQR Input'!H56</f>
        <v>49776095.34837</v>
      </c>
      <c r="I56" s="26" t="n">
        <f aca="false">'AVB Input'!I56+'EQR Input'!I56</f>
        <v>48985242.47054</v>
      </c>
      <c r="J56" s="26" t="n">
        <f aca="false">'AVB Input'!J56+'EQR Input'!J56</f>
        <v>46284472.7388</v>
      </c>
      <c r="K56" s="26" t="n">
        <f aca="false">'AVB Input'!K56+'EQR Input'!K56</f>
        <v>48108440.09451</v>
      </c>
      <c r="L56" s="26" t="n">
        <f aca="false">'AVB Input'!L56+'EQR Input'!L56</f>
        <v>50380314.9382</v>
      </c>
      <c r="M56" s="26" t="n">
        <f aca="false">'AVB Input'!M56+'EQR Input'!M56</f>
        <v>49410923.6622</v>
      </c>
      <c r="N56" s="26" t="n">
        <f aca="false">'AVB Input'!N56+'EQR Input'!N56</f>
        <v>56930513.09133</v>
      </c>
      <c r="O56" s="26" t="n">
        <f aca="false">'AVB Input'!O56+'EQR Input'!O56</f>
        <v>57583027.51322</v>
      </c>
      <c r="P56" s="26" t="n">
        <f aca="false">'AVB Input'!P56+'EQR Input'!P56</f>
        <v>63291733.21007</v>
      </c>
      <c r="Q56" s="26" t="n">
        <f aca="false">'AVB Input'!Q56+'EQR Input'!Q56</f>
        <v>60680959.72358</v>
      </c>
      <c r="R56" s="26" t="n">
        <f aca="false">'AVB Input'!R56+'EQR Input'!R56</f>
        <v>44535110.9828</v>
      </c>
      <c r="S56" s="26" t="n">
        <f aca="false">'AVB Input'!S56+'EQR Input'!S56</f>
        <v>44475430.8568</v>
      </c>
      <c r="T56" s="26" t="n">
        <f aca="false">'AVB Input'!T56+'EQR Input'!T56</f>
        <v>40702572.8079</v>
      </c>
      <c r="U56" s="26" t="n">
        <f aca="false">'AVB Input'!U56+'EQR Input'!U56</f>
        <v>45277031.85353</v>
      </c>
      <c r="V56" s="26" t="n">
        <f aca="false">'AVB Input'!V56+'EQR Input'!V56</f>
        <v>53477663.46018</v>
      </c>
      <c r="W56" s="26" t="n">
        <f aca="false">'AVB Input'!W56+'EQR Input'!W56</f>
        <v>58959406.48826</v>
      </c>
      <c r="X56" s="26" t="n">
        <f aca="false">'AVB Input'!X56+'EQR Input'!X56</f>
        <v>62337053.86612</v>
      </c>
      <c r="Y56" s="26" t="n">
        <f aca="false">'AVB Input'!Y56+'EQR Input'!Y56</f>
        <v>70432686.50434</v>
      </c>
      <c r="Z56" s="26" t="n">
        <f aca="false">'AVB Input'!Z56+'EQR Input'!Z56</f>
        <v>69693598.56416</v>
      </c>
      <c r="AA56" s="26" t="n">
        <f aca="false">'AVB Input'!AA56+'EQR Input'!AA56</f>
        <v>55254755.353</v>
      </c>
      <c r="AB56" s="26" t="n">
        <f aca="false">'AVB Input'!AB56+'EQR Input'!AB56</f>
        <v>51905884.81798</v>
      </c>
      <c r="AC56" s="26" t="n">
        <f aca="false">'AVB Input'!AC56+'EQR Input'!AC56</f>
        <v>45661323.27328</v>
      </c>
      <c r="AD56" s="26" t="n">
        <f aca="false">'AVB Input'!AD56+'EQR Input'!AD56</f>
        <v>47014938.66936</v>
      </c>
      <c r="AE56" s="26" t="n">
        <f aca="false">'AVB Input'!AE56+'EQR Input'!AE56</f>
        <v>52702968.71763</v>
      </c>
      <c r="AF56" s="26" t="n">
        <f aca="false">'AVB Input'!AF56+'EQR Input'!AF56</f>
        <v>47371942.93463</v>
      </c>
      <c r="AG56" s="26" t="n">
        <f aca="false">'AVB Input'!AG56+'EQR Input'!AG56</f>
        <v>50495781.611</v>
      </c>
      <c r="AH56" s="26" t="n">
        <f aca="false">'AVB Input'!AH56+'EQR Input'!AH56</f>
        <v>51039176.72448</v>
      </c>
      <c r="AI56" s="26" t="n">
        <f aca="false">'AVB Input'!AI56+'EQR Input'!AI56</f>
        <v>56517953.40091</v>
      </c>
      <c r="AJ56" s="26" t="n">
        <f aca="false">'AVB Input'!AJ56+'EQR Input'!AJ56</f>
        <v>61146550.00675</v>
      </c>
      <c r="AK56" s="26" t="n">
        <f aca="false">'AVB Input'!AK56+'EQR Input'!AK56</f>
        <v>59351140.65934</v>
      </c>
      <c r="AL56" s="26" t="n">
        <f aca="false">'AVB Input'!AL56+'EQR Input'!AL56</f>
        <v>58583300.7654</v>
      </c>
      <c r="AM56" s="26" t="n">
        <f aca="false">'AVB Input'!AM56+'EQR Input'!AM56</f>
        <v>55618579.45138</v>
      </c>
      <c r="AN56" s="26" t="n">
        <f aca="false">'AVB Input'!AN56+'EQR Input'!AN56</f>
        <v>52812637.13141</v>
      </c>
      <c r="AO56" s="26" t="n">
        <f aca="false">'AVB Input'!AO56+'EQR Input'!AO56</f>
        <v>49994983.64356</v>
      </c>
      <c r="AP56" s="26" t="n">
        <f aca="false">'AVB Input'!AP56+'EQR Input'!AP56</f>
        <v>45610548.96975</v>
      </c>
      <c r="AQ56" s="26" t="n">
        <f aca="false">'AVB Input'!AQ56+'EQR Input'!AQ56</f>
        <v>53050775.82963</v>
      </c>
    </row>
    <row r="57" customFormat="false" ht="15" hidden="false" customHeight="true" outlineLevel="0" collapsed="false">
      <c r="A57" s="3" t="s">
        <v>318</v>
      </c>
      <c r="B57" s="25" t="n">
        <f aca="false">'AVB Input'!B57+'EQR Input'!B57</f>
        <v>8206991</v>
      </c>
      <c r="C57" s="25" t="n">
        <f aca="false">'AVB Input'!C57+'EQR Input'!C57</f>
        <v>8682160</v>
      </c>
      <c r="D57" s="25" t="n">
        <f aca="false">'AVB Input'!D57+'EQR Input'!D57</f>
        <v>8430733</v>
      </c>
      <c r="E57" s="25" t="n">
        <f aca="false">'AVB Input'!E57+'EQR Input'!E57</f>
        <v>9311381</v>
      </c>
      <c r="F57" s="25" t="n">
        <f aca="false">'AVB Input'!F57+'EQR Input'!F57</f>
        <v>9313023</v>
      </c>
      <c r="G57" s="25" t="n">
        <f aca="false">'AVB Input'!G57+'EQR Input'!G57</f>
        <v>9862262</v>
      </c>
      <c r="H57" s="25" t="n">
        <f aca="false">'AVB Input'!H57+'EQR Input'!H57</f>
        <v>10550339</v>
      </c>
      <c r="I57" s="25" t="n">
        <f aca="false">'AVB Input'!I57+'EQR Input'!I57</f>
        <v>10891576</v>
      </c>
      <c r="J57" s="25" t="n">
        <f aca="false">'AVB Input'!J57+'EQR Input'!J57</f>
        <v>11681448</v>
      </c>
      <c r="K57" s="25" t="n">
        <f aca="false">'AVB Input'!K57+'EQR Input'!K57</f>
        <v>11684880</v>
      </c>
      <c r="L57" s="25" t="n">
        <f aca="false">'AVB Input'!L57+'EQR Input'!L57</f>
        <v>11688935</v>
      </c>
      <c r="M57" s="25" t="n">
        <f aca="false">'AVB Input'!M57+'EQR Input'!M57</f>
        <v>11839279</v>
      </c>
      <c r="N57" s="25" t="n">
        <f aca="false">'AVB Input'!N57+'EQR Input'!N57</f>
        <v>11843662</v>
      </c>
      <c r="O57" s="25" t="n">
        <f aca="false">'AVB Input'!O57+'EQR Input'!O57</f>
        <v>12886540</v>
      </c>
      <c r="P57" s="25" t="n">
        <f aca="false">'AVB Input'!P57+'EQR Input'!P57</f>
        <v>13031974</v>
      </c>
      <c r="Q57" s="25" t="n">
        <f aca="false">'AVB Input'!Q57+'EQR Input'!Q57</f>
        <v>12436161</v>
      </c>
      <c r="R57" s="25" t="n">
        <f aca="false">'AVB Input'!R57+'EQR Input'!R57</f>
        <v>12483740</v>
      </c>
      <c r="S57" s="25" t="n">
        <f aca="false">'AVB Input'!S57+'EQR Input'!S57</f>
        <v>12779540</v>
      </c>
      <c r="T57" s="25" t="n">
        <f aca="false">'AVB Input'!T57+'EQR Input'!T57</f>
        <v>12783147</v>
      </c>
      <c r="U57" s="25" t="n">
        <f aca="false">'AVB Input'!U57+'EQR Input'!U57</f>
        <v>12037541</v>
      </c>
      <c r="V57" s="25" t="n">
        <f aca="false">'AVB Input'!V57+'EQR Input'!V57</f>
        <v>12040862</v>
      </c>
      <c r="W57" s="25" t="n">
        <f aca="false">'AVB Input'!W57+'EQR Input'!W57</f>
        <v>12044184</v>
      </c>
      <c r="X57" s="25" t="n">
        <f aca="false">'AVB Input'!X57+'EQR Input'!X57</f>
        <v>12785120</v>
      </c>
      <c r="Y57" s="25" t="n">
        <f aca="false">'AVB Input'!Y57+'EQR Input'!Y57</f>
        <v>13184616</v>
      </c>
      <c r="Z57" s="25" t="n">
        <f aca="false">'AVB Input'!Z57+'EQR Input'!Z57</f>
        <v>13087859</v>
      </c>
      <c r="AA57" s="25" t="n">
        <f aca="false">'AVB Input'!AA57+'EQR Input'!AA57</f>
        <v>13091478</v>
      </c>
      <c r="AB57" s="25" t="n">
        <f aca="false">'AVB Input'!AB57+'EQR Input'!AB57</f>
        <v>12595172</v>
      </c>
      <c r="AC57" s="25" t="n">
        <f aca="false">'AVB Input'!AC57+'EQR Input'!AC57</f>
        <v>12944634</v>
      </c>
      <c r="AD57" s="25" t="n">
        <f aca="false">'AVB Input'!AD57+'EQR Input'!AD57</f>
        <v>12697572</v>
      </c>
      <c r="AE57" s="25" t="n">
        <f aca="false">'AVB Input'!AE57+'EQR Input'!AE57</f>
        <v>12701066</v>
      </c>
      <c r="AF57" s="25" t="n">
        <f aca="false">'AVB Input'!AF57+'EQR Input'!AF57</f>
        <v>12554688</v>
      </c>
      <c r="AG57" s="25" t="n">
        <f aca="false">'AVB Input'!AG57+'EQR Input'!AG57</f>
        <v>12604569</v>
      </c>
      <c r="AH57" s="25" t="n">
        <f aca="false">'AVB Input'!AH57+'EQR Input'!AH57</f>
        <v>12607744</v>
      </c>
      <c r="AI57" s="25" t="n">
        <f aca="false">'AVB Input'!AI57+'EQR Input'!AI57</f>
        <v>13006613</v>
      </c>
      <c r="AJ57" s="25" t="n">
        <f aca="false">'AVB Input'!AJ57+'EQR Input'!AJ57</f>
        <v>13602580</v>
      </c>
      <c r="AK57" s="25" t="n">
        <f aca="false">'AVB Input'!AK57+'EQR Input'!AK57</f>
        <v>13306160</v>
      </c>
      <c r="AL57" s="25" t="n">
        <f aca="false">'AVB Input'!AL57+'EQR Input'!AL57</f>
        <v>13309688</v>
      </c>
      <c r="AM57" s="25" t="n">
        <f aca="false">'AVB Input'!AM57+'EQR Input'!AM57</f>
        <v>13280149</v>
      </c>
      <c r="AN57" s="25" t="n">
        <f aca="false">'AVB Input'!AN57+'EQR Input'!AN57</f>
        <v>13777399</v>
      </c>
      <c r="AO57" s="25" t="n">
        <f aca="false">'AVB Input'!AO57+'EQR Input'!AO57</f>
        <v>13877838</v>
      </c>
      <c r="AP57" s="25" t="n">
        <f aca="false">'AVB Input'!AP57+'EQR Input'!AP57</f>
        <v>13881550</v>
      </c>
      <c r="AQ57" s="25" t="n">
        <f aca="false">'AVB Input'!AQ57+'EQR Input'!AQ57</f>
        <v>13410397</v>
      </c>
    </row>
    <row r="58" customFormat="false" ht="15" hidden="false" customHeight="true" outlineLevel="0" collapsed="false">
      <c r="A58" s="3" t="s">
        <v>319</v>
      </c>
      <c r="B58" s="25" t="n">
        <f aca="false">'AVB Input'!B58+'EQR Input'!B58</f>
        <v>0</v>
      </c>
      <c r="C58" s="25" t="n">
        <f aca="false">'AVB Input'!C58+'EQR Input'!C58</f>
        <v>0</v>
      </c>
      <c r="D58" s="25" t="n">
        <f aca="false">'AVB Input'!D58+'EQR Input'!D58</f>
        <v>170000</v>
      </c>
      <c r="E58" s="25" t="n">
        <f aca="false">'AVB Input'!E58+'EQR Input'!E58</f>
        <v>19998</v>
      </c>
      <c r="F58" s="25" t="n">
        <f aca="false">'AVB Input'!F58+'EQR Input'!F58</f>
        <v>314686</v>
      </c>
      <c r="G58" s="25" t="n">
        <f aca="false">'AVB Input'!G58+'EQR Input'!G58</f>
        <v>869361</v>
      </c>
      <c r="H58" s="25" t="n">
        <f aca="false">'AVB Input'!H58+'EQR Input'!H58</f>
        <v>471844</v>
      </c>
      <c r="I58" s="25" t="n">
        <f aca="false">'AVB Input'!I58+'EQR Input'!I58</f>
        <v>299757</v>
      </c>
      <c r="J58" s="25" t="n">
        <f aca="false">'AVB Input'!J58+'EQR Input'!J58</f>
        <v>234318</v>
      </c>
      <c r="K58" s="25" t="n">
        <f aca="false">'AVB Input'!K58+'EQR Input'!K58</f>
        <v>345807</v>
      </c>
      <c r="L58" s="25" t="n">
        <f aca="false">'AVB Input'!L58+'EQR Input'!L58</f>
        <v>555367</v>
      </c>
      <c r="M58" s="25" t="n">
        <f aca="false">'AVB Input'!M58+'EQR Input'!M58</f>
        <v>499183</v>
      </c>
      <c r="N58" s="25" t="n">
        <f aca="false">'AVB Input'!N58+'EQR Input'!N58</f>
        <v>344844</v>
      </c>
      <c r="O58" s="25" t="n">
        <f aca="false">'AVB Input'!O58+'EQR Input'!O58</f>
        <v>0</v>
      </c>
      <c r="P58" s="25" t="n">
        <f aca="false">'AVB Input'!P58+'EQR Input'!P58</f>
        <v>354381</v>
      </c>
      <c r="Q58" s="25" t="n">
        <f aca="false">'AVB Input'!Q58+'EQR Input'!Q58</f>
        <v>1017833</v>
      </c>
      <c r="R58" s="25" t="n">
        <f aca="false">'AVB Input'!R58+'EQR Input'!R58</f>
        <v>1362651</v>
      </c>
      <c r="S58" s="25" t="n">
        <f aca="false">'AVB Input'!S58+'EQR Input'!S58</f>
        <v>0</v>
      </c>
      <c r="T58" s="25" t="n">
        <f aca="false">'AVB Input'!T58+'EQR Input'!T58</f>
        <v>0</v>
      </c>
      <c r="U58" s="25" t="n">
        <f aca="false">'AVB Input'!U58+'EQR Input'!U58</f>
        <v>414830</v>
      </c>
      <c r="V58" s="25" t="n">
        <f aca="false">'AVB Input'!V58+'EQR Input'!V58</f>
        <v>429753</v>
      </c>
      <c r="W58" s="25" t="n">
        <f aca="false">'AVB Input'!W58+'EQR Input'!W58</f>
        <v>631770</v>
      </c>
      <c r="X58" s="25" t="n">
        <f aca="false">'AVB Input'!X58+'EQR Input'!X58</f>
        <v>30000</v>
      </c>
      <c r="Y58" s="25" t="n">
        <f aca="false">'AVB Input'!Y58+'EQR Input'!Y58</f>
        <v>315030</v>
      </c>
      <c r="Z58" s="25" t="n">
        <f aca="false">'AVB Input'!Z58+'EQR Input'!Z58</f>
        <v>129995</v>
      </c>
      <c r="AA58" s="25" t="n">
        <f aca="false">'AVB Input'!AA58+'EQR Input'!AA58</f>
        <v>184946</v>
      </c>
      <c r="AB58" s="25" t="n">
        <f aca="false">'AVB Input'!AB58+'EQR Input'!AB58</f>
        <v>239542</v>
      </c>
      <c r="AC58" s="25" t="n">
        <f aca="false">'AVB Input'!AC58+'EQR Input'!AC58</f>
        <v>129955</v>
      </c>
      <c r="AD58" s="25" t="n">
        <f aca="false">'AVB Input'!AD58+'EQR Input'!AD58</f>
        <v>0</v>
      </c>
      <c r="AE58" s="25" t="n">
        <f aca="false">'AVB Input'!AE58+'EQR Input'!AE58</f>
        <v>184474</v>
      </c>
      <c r="AF58" s="25" t="n">
        <f aca="false">'AVB Input'!AF58+'EQR Input'!AF58</f>
        <v>567625</v>
      </c>
      <c r="AG58" s="25" t="n">
        <f aca="false">'AVB Input'!AG58+'EQR Input'!AG58</f>
        <v>409131</v>
      </c>
      <c r="AH58" s="25" t="n">
        <f aca="false">'AVB Input'!AH58+'EQR Input'!AH58</f>
        <v>225921</v>
      </c>
      <c r="AI58" s="25" t="n">
        <f aca="false">'AVB Input'!AI58+'EQR Input'!AI58</f>
        <v>170884</v>
      </c>
      <c r="AJ58" s="25" t="n">
        <f aca="false">'AVB Input'!AJ58+'EQR Input'!AJ58</f>
        <v>786561</v>
      </c>
      <c r="AK58" s="25" t="n">
        <f aca="false">'AVB Input'!AK58+'EQR Input'!AK58</f>
        <v>543679</v>
      </c>
      <c r="AL58" s="25" t="n">
        <f aca="false">'AVB Input'!AL58+'EQR Input'!AL58</f>
        <v>528942</v>
      </c>
      <c r="AM58" s="25" t="n">
        <f aca="false">'AVB Input'!AM58+'EQR Input'!AM58</f>
        <v>1446784</v>
      </c>
      <c r="AN58" s="25" t="n">
        <f aca="false">'AVB Input'!AN58+'EQR Input'!AN58</f>
        <v>1081147</v>
      </c>
      <c r="AO58" s="25" t="n">
        <f aca="false">'AVB Input'!AO58+'EQR Input'!AO58</f>
        <v>1326256</v>
      </c>
      <c r="AP58" s="25" t="n">
        <f aca="false">'AVB Input'!AP58+'EQR Input'!AP58</f>
        <v>1518139</v>
      </c>
      <c r="AQ58" s="25" t="n">
        <f aca="false">'AVB Input'!AQ58+'EQR Input'!AQ58</f>
        <v>1583632</v>
      </c>
    </row>
    <row r="59" customFormat="false" ht="15" hidden="false" customHeight="true" outlineLevel="0" collapsed="false">
      <c r="A59" s="3" t="s">
        <v>320</v>
      </c>
      <c r="B59" s="25" t="n">
        <f aca="false">'AVB Input'!B59+'EQR Input'!B59</f>
        <v>6879407</v>
      </c>
      <c r="C59" s="25" t="n">
        <f aca="false">'AVB Input'!C59+'EQR Input'!C59</f>
        <v>6662825</v>
      </c>
      <c r="D59" s="25" t="n">
        <f aca="false">'AVB Input'!D59+'EQR Input'!D59</f>
        <v>6714024</v>
      </c>
      <c r="E59" s="25" t="n">
        <f aca="false">'AVB Input'!E59+'EQR Input'!E59</f>
        <v>6686759</v>
      </c>
      <c r="F59" s="25" t="n">
        <f aca="false">'AVB Input'!F59+'EQR Input'!F59</f>
        <v>6307945</v>
      </c>
      <c r="G59" s="25" t="n">
        <f aca="false">'AVB Input'!G59+'EQR Input'!G59</f>
        <v>5224225</v>
      </c>
      <c r="H59" s="25" t="n">
        <f aca="false">'AVB Input'!H59+'EQR Input'!H59</f>
        <v>5098119</v>
      </c>
      <c r="I59" s="25" t="n">
        <f aca="false">'AVB Input'!I59+'EQR Input'!I59</f>
        <v>5095428</v>
      </c>
      <c r="J59" s="25" t="n">
        <f aca="false">'AVB Input'!J59+'EQR Input'!J59</f>
        <v>4343166</v>
      </c>
      <c r="K59" s="25" t="n">
        <f aca="false">'AVB Input'!K59+'EQR Input'!K59</f>
        <v>4313360</v>
      </c>
      <c r="L59" s="25" t="n">
        <f aca="false">'AVB Input'!L59+'EQR Input'!L59</f>
        <v>4112719</v>
      </c>
      <c r="M59" s="25" t="n">
        <f aca="false">'AVB Input'!M59+'EQR Input'!M59</f>
        <v>3519740</v>
      </c>
      <c r="N59" s="25" t="n">
        <f aca="false">'AVB Input'!N59+'EQR Input'!N59</f>
        <v>3804231</v>
      </c>
      <c r="O59" s="25" t="n">
        <f aca="false">'AVB Input'!O59+'EQR Input'!O59</f>
        <v>3596098</v>
      </c>
      <c r="P59" s="25" t="n">
        <f aca="false">'AVB Input'!P59+'EQR Input'!P59</f>
        <v>2966860</v>
      </c>
      <c r="Q59" s="25" t="n">
        <f aca="false">'AVB Input'!Q59+'EQR Input'!Q59</f>
        <v>2879252</v>
      </c>
      <c r="R59" s="25" t="n">
        <f aca="false">'AVB Input'!R59+'EQR Input'!R59</f>
        <v>2877770</v>
      </c>
      <c r="S59" s="25" t="n">
        <f aca="false">'AVB Input'!S59+'EQR Input'!S59</f>
        <v>3272529</v>
      </c>
      <c r="T59" s="25" t="n">
        <f aca="false">'AVB Input'!T59+'EQR Input'!T59</f>
        <v>3177229</v>
      </c>
      <c r="U59" s="25" t="n">
        <f aca="false">'AVB Input'!U59+'EQR Input'!U59</f>
        <v>3156222</v>
      </c>
      <c r="V59" s="25" t="n">
        <f aca="false">'AVB Input'!V59+'EQR Input'!V59</f>
        <v>3104725</v>
      </c>
      <c r="W59" s="25" t="n">
        <f aca="false">'AVB Input'!W59+'EQR Input'!W59</f>
        <v>3108371</v>
      </c>
      <c r="X59" s="25" t="n">
        <f aca="false">'AVB Input'!X59+'EQR Input'!X59</f>
        <v>3108832</v>
      </c>
      <c r="Y59" s="25" t="n">
        <f aca="false">'AVB Input'!Y59+'EQR Input'!Y59</f>
        <v>2945354</v>
      </c>
      <c r="Z59" s="25" t="n">
        <f aca="false">'AVB Input'!Z59+'EQR Input'!Z59</f>
        <v>2947330</v>
      </c>
      <c r="AA59" s="25" t="n">
        <f aca="false">'AVB Input'!AA59+'EQR Input'!AA59</f>
        <v>2692812</v>
      </c>
      <c r="AB59" s="25" t="n">
        <f aca="false">'AVB Input'!AB59+'EQR Input'!AB59</f>
        <v>2681436</v>
      </c>
      <c r="AC59" s="25" t="n">
        <f aca="false">'AVB Input'!AC59+'EQR Input'!AC59</f>
        <v>2667178</v>
      </c>
      <c r="AD59" s="25" t="n">
        <f aca="false">'AVB Input'!AD59+'EQR Input'!AD59</f>
        <v>2681417</v>
      </c>
      <c r="AE59" s="25" t="n">
        <f aca="false">'AVB Input'!AE59+'EQR Input'!AE59</f>
        <v>2620075</v>
      </c>
      <c r="AF59" s="25" t="n">
        <f aca="false">'AVB Input'!AF59+'EQR Input'!AF59</f>
        <v>2303938</v>
      </c>
      <c r="AG59" s="25" t="n">
        <f aca="false">'AVB Input'!AG59+'EQR Input'!AG59</f>
        <v>2358572</v>
      </c>
      <c r="AH59" s="25" t="n">
        <f aca="false">'AVB Input'!AH59+'EQR Input'!AH59</f>
        <v>2359335</v>
      </c>
      <c r="AI59" s="25" t="n">
        <f aca="false">'AVB Input'!AI59+'EQR Input'!AI59</f>
        <v>2353717</v>
      </c>
      <c r="AJ59" s="25" t="n">
        <f aca="false">'AVB Input'!AJ59+'EQR Input'!AJ59</f>
        <v>2351766</v>
      </c>
      <c r="AK59" s="25" t="n">
        <f aca="false">'AVB Input'!AK59+'EQR Input'!AK59</f>
        <v>2349155</v>
      </c>
      <c r="AL59" s="25" t="n">
        <f aca="false">'AVB Input'!AL59+'EQR Input'!AL59</f>
        <v>2311691</v>
      </c>
      <c r="AM59" s="25" t="n">
        <f aca="false">'AVB Input'!AM59+'EQR Input'!AM59</f>
        <v>2304988</v>
      </c>
      <c r="AN59" s="25" t="n">
        <f aca="false">'AVB Input'!AN59+'EQR Input'!AN59</f>
        <v>2302877</v>
      </c>
      <c r="AO59" s="25" t="n">
        <f aca="false">'AVB Input'!AO59+'EQR Input'!AO59</f>
        <v>2299468</v>
      </c>
      <c r="AP59" s="25" t="n">
        <f aca="false">'AVB Input'!AP59+'EQR Input'!AP59</f>
        <v>2300035</v>
      </c>
      <c r="AQ59" s="25" t="n">
        <f aca="false">'AVB Input'!AQ59+'EQR Input'!AQ59</f>
        <v>2292420</v>
      </c>
    </row>
    <row r="60" customFormat="false" ht="15" hidden="false" customHeight="true" outlineLevel="0" collapsed="false">
      <c r="A60" s="3" t="s">
        <v>321</v>
      </c>
      <c r="B60" s="26" t="n">
        <f aca="false">SUM(B57:B59)</f>
        <v>15086398</v>
      </c>
      <c r="C60" s="26" t="n">
        <f aca="false">SUM(C57:C59)</f>
        <v>15344985</v>
      </c>
      <c r="D60" s="26" t="n">
        <f aca="false">SUM(D57:D59)</f>
        <v>15314757</v>
      </c>
      <c r="E60" s="26" t="n">
        <f aca="false">SUM(E57:E59)</f>
        <v>16018138</v>
      </c>
      <c r="F60" s="26" t="n">
        <f aca="false">SUM(F57:F59)</f>
        <v>15935654</v>
      </c>
      <c r="G60" s="26" t="n">
        <f aca="false">SUM(G57:G59)</f>
        <v>15955848</v>
      </c>
      <c r="H60" s="26" t="n">
        <f aca="false">SUM(H57:H59)</f>
        <v>16120302</v>
      </c>
      <c r="I60" s="26" t="n">
        <f aca="false">SUM(I57:I59)</f>
        <v>16286761</v>
      </c>
      <c r="J60" s="26" t="n">
        <f aca="false">SUM(J57:J59)</f>
        <v>16258932</v>
      </c>
      <c r="K60" s="26" t="n">
        <f aca="false">SUM(K57:K59)</f>
        <v>16344047</v>
      </c>
      <c r="L60" s="26" t="n">
        <f aca="false">SUM(L57:L59)</f>
        <v>16357021</v>
      </c>
      <c r="M60" s="26" t="n">
        <f aca="false">SUM(M57:M59)</f>
        <v>15858202</v>
      </c>
      <c r="N60" s="26" t="n">
        <f aca="false">SUM(N57:N59)</f>
        <v>15992737</v>
      </c>
      <c r="O60" s="26" t="n">
        <f aca="false">SUM(O57:O59)</f>
        <v>16482638</v>
      </c>
      <c r="P60" s="26" t="n">
        <f aca="false">SUM(P57:P59)</f>
        <v>16353215</v>
      </c>
      <c r="Q60" s="26" t="n">
        <f aca="false">SUM(Q57:Q59)</f>
        <v>16333246</v>
      </c>
      <c r="R60" s="26" t="n">
        <f aca="false">SUM(R57:R59)</f>
        <v>16724161</v>
      </c>
      <c r="S60" s="26" t="n">
        <f aca="false">SUM(S57:S59)</f>
        <v>16052069</v>
      </c>
      <c r="T60" s="26" t="n">
        <f aca="false">SUM(T57:T59)</f>
        <v>15960376</v>
      </c>
      <c r="U60" s="26" t="n">
        <f aca="false">SUM(U57:U59)</f>
        <v>15608593</v>
      </c>
      <c r="V60" s="26" t="n">
        <f aca="false">SUM(V57:V59)</f>
        <v>15575340</v>
      </c>
      <c r="W60" s="26" t="n">
        <f aca="false">SUM(W57:W59)</f>
        <v>15784325</v>
      </c>
      <c r="X60" s="26" t="n">
        <f aca="false">SUM(X57:X59)</f>
        <v>15923952</v>
      </c>
      <c r="Y60" s="26" t="n">
        <f aca="false">SUM(Y57:Y59)</f>
        <v>16445000</v>
      </c>
      <c r="Z60" s="26" t="n">
        <f aca="false">SUM(Z57:Z59)</f>
        <v>16165184</v>
      </c>
      <c r="AA60" s="26" t="n">
        <f aca="false">SUM(AA57:AA59)</f>
        <v>15969236</v>
      </c>
      <c r="AB60" s="26" t="n">
        <f aca="false">SUM(AB57:AB59)</f>
        <v>15516150</v>
      </c>
      <c r="AC60" s="26" t="n">
        <f aca="false">SUM(AC57:AC59)</f>
        <v>15741767</v>
      </c>
      <c r="AD60" s="26" t="n">
        <f aca="false">SUM(AD57:AD59)</f>
        <v>15378989</v>
      </c>
      <c r="AE60" s="26" t="n">
        <f aca="false">SUM(AE57:AE59)</f>
        <v>15505615</v>
      </c>
      <c r="AF60" s="26" t="n">
        <f aca="false">SUM(AF57:AF59)</f>
        <v>15426251</v>
      </c>
      <c r="AG60" s="26" t="n">
        <f aca="false">SUM(AG57:AG59)</f>
        <v>15372272</v>
      </c>
      <c r="AH60" s="26" t="n">
        <f aca="false">SUM(AH57:AH59)</f>
        <v>15193000</v>
      </c>
      <c r="AI60" s="26" t="n">
        <f aca="false">SUM(AI57:AI59)</f>
        <v>15531214</v>
      </c>
      <c r="AJ60" s="26" t="n">
        <f aca="false">SUM(AJ57:AJ59)</f>
        <v>16740907</v>
      </c>
      <c r="AK60" s="26" t="n">
        <f aca="false">SUM(AK57:AK59)</f>
        <v>16198994</v>
      </c>
      <c r="AL60" s="26" t="n">
        <f aca="false">SUM(AL57:AL59)</f>
        <v>16150321</v>
      </c>
      <c r="AM60" s="26" t="n">
        <f aca="false">SUM(AM57:AM59)</f>
        <v>17031921</v>
      </c>
      <c r="AN60" s="26" t="n">
        <f aca="false">SUM(AN57:AN59)</f>
        <v>17161423</v>
      </c>
      <c r="AO60" s="26" t="n">
        <f aca="false">SUM(AO57:AO59)</f>
        <v>17503562</v>
      </c>
      <c r="AP60" s="26" t="n">
        <f aca="false">SUM(AP57:AP59)</f>
        <v>17699724</v>
      </c>
      <c r="AQ60" s="26" t="n">
        <f aca="false">SUM(AQ57:AQ59)</f>
        <v>17286449</v>
      </c>
    </row>
    <row r="61" customFormat="false" ht="15" hidden="false" customHeight="true" outlineLevel="0" collapsed="false">
      <c r="A61" s="3" t="s">
        <v>322</v>
      </c>
      <c r="B61" s="25" t="n">
        <f aca="false">'EQR Input'!B61</f>
        <v>37280</v>
      </c>
      <c r="C61" s="25" t="n">
        <f aca="false">'EQR Input'!C61</f>
        <v>37280</v>
      </c>
      <c r="D61" s="25" t="n">
        <f aca="false">'EQR Input'!D61</f>
        <v>37280</v>
      </c>
      <c r="E61" s="25" t="n">
        <f aca="false">'EQR Input'!E61</f>
        <v>37280</v>
      </c>
      <c r="F61" s="25" t="n">
        <f aca="false">'EQR Input'!F61</f>
        <v>37280</v>
      </c>
      <c r="G61" s="25" t="n">
        <f aca="false">'EQR Input'!G61</f>
        <v>37280</v>
      </c>
      <c r="H61" s="25" t="n">
        <f aca="false">'EQR Input'!H61</f>
        <v>37280</v>
      </c>
      <c r="I61" s="25" t="n">
        <f aca="false">'EQR Input'!I61</f>
        <v>37280</v>
      </c>
      <c r="J61" s="25" t="n">
        <f aca="false">'EQR Input'!J61</f>
        <v>37280</v>
      </c>
      <c r="K61" s="25" t="n">
        <f aca="false">'EQR Input'!K61</f>
        <v>37280</v>
      </c>
      <c r="L61" s="25" t="n">
        <f aca="false">'EQR Input'!L61</f>
        <v>37280</v>
      </c>
      <c r="M61" s="25" t="n">
        <f aca="false">'EQR Input'!M61</f>
        <v>37280</v>
      </c>
      <c r="N61" s="25" t="n">
        <f aca="false">'EQR Input'!N61</f>
        <v>37280</v>
      </c>
      <c r="O61" s="25" t="n">
        <f aca="false">'EQR Input'!O61</f>
        <v>37280</v>
      </c>
      <c r="P61" s="25" t="n">
        <f aca="false">'EQR Input'!P61</f>
        <v>37280</v>
      </c>
      <c r="Q61" s="25" t="n">
        <f aca="false">'EQR Input'!Q61</f>
        <v>37280</v>
      </c>
      <c r="R61" s="25" t="n">
        <f aca="false">'EQR Input'!R61</f>
        <v>37280</v>
      </c>
      <c r="S61" s="25" t="n">
        <f aca="false">'EQR Input'!S61</f>
        <v>37280</v>
      </c>
      <c r="T61" s="25" t="n">
        <f aca="false">'EQR Input'!T61</f>
        <v>37280</v>
      </c>
      <c r="U61" s="25" t="n">
        <f aca="false">'EQR Input'!U61</f>
        <v>37280</v>
      </c>
      <c r="V61" s="25" t="n">
        <f aca="false">'EQR Input'!V61</f>
        <v>37280</v>
      </c>
      <c r="W61" s="25" t="n">
        <f aca="false">'EQR Input'!W61</f>
        <v>37280</v>
      </c>
      <c r="X61" s="25" t="n">
        <f aca="false">'EQR Input'!X61</f>
        <v>37280</v>
      </c>
      <c r="Y61" s="25" t="n">
        <f aca="false">'EQR Input'!Y61</f>
        <v>37280</v>
      </c>
      <c r="Z61" s="25" t="n">
        <f aca="false">'EQR Input'!Z61</f>
        <v>37280</v>
      </c>
      <c r="AA61" s="25" t="n">
        <f aca="false">'EQR Input'!AA61</f>
        <v>37280</v>
      </c>
      <c r="AB61" s="25" t="n">
        <f aca="false">'EQR Input'!AB61</f>
        <v>37280</v>
      </c>
      <c r="AC61" s="25" t="n">
        <f aca="false">'EQR Input'!AC61</f>
        <v>37280</v>
      </c>
      <c r="AD61" s="25" t="n">
        <f aca="false">'EQR Input'!AD61</f>
        <v>37280</v>
      </c>
      <c r="AE61" s="25" t="n">
        <f aca="false">'EQR Input'!AE61</f>
        <v>37280</v>
      </c>
      <c r="AF61" s="25" t="n">
        <f aca="false">'EQR Input'!AF61</f>
        <v>37280</v>
      </c>
      <c r="AG61" s="25" t="n">
        <f aca="false">'EQR Input'!AG61</f>
        <v>37280</v>
      </c>
      <c r="AH61" s="25" t="n">
        <f aca="false">'EQR Input'!AH61</f>
        <v>17155</v>
      </c>
      <c r="AI61" s="25" t="n">
        <f aca="false">'EQR Input'!AI61</f>
        <v>17155</v>
      </c>
      <c r="AJ61" s="25" t="n">
        <f aca="false">'EQR Input'!AJ61</f>
        <v>17155</v>
      </c>
      <c r="AK61" s="25" t="n">
        <f aca="false">'EQR Input'!AK61</f>
        <v>17155</v>
      </c>
      <c r="AL61" s="25" t="n">
        <f aca="false">'EQR Input'!AL61</f>
        <v>17155</v>
      </c>
      <c r="AM61" s="25" t="n">
        <f aca="false">'EQR Input'!AM61</f>
        <v>17155</v>
      </c>
      <c r="AN61" s="25" t="n">
        <f aca="false">'EQR Input'!AN61</f>
        <v>17155</v>
      </c>
      <c r="AO61" s="25" t="n">
        <f aca="false">'EQR Input'!AO61</f>
        <v>17155</v>
      </c>
      <c r="AP61" s="25" t="n">
        <f aca="false">'EQR Input'!AP61</f>
        <v>17155</v>
      </c>
      <c r="AQ61" s="25" t="n">
        <f aca="false">'EQR Input'!AQ61</f>
        <v>17155</v>
      </c>
    </row>
    <row r="62" customFormat="false" ht="15" hidden="false" customHeight="true" outlineLevel="0" collapsed="false">
      <c r="A62" s="3" t="s">
        <v>323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</row>
    <row r="63" customFormat="false" ht="15" hidden="false" customHeight="true" outlineLevel="0" collapsed="false">
      <c r="A63" s="3" t="s">
        <v>324</v>
      </c>
      <c r="B63" s="26" t="n">
        <f aca="false">B56+B60+B61</f>
        <v>69739743.2514</v>
      </c>
      <c r="C63" s="26" t="n">
        <f aca="false">C56+C60+C61</f>
        <v>66345596.97326</v>
      </c>
      <c r="D63" s="26" t="n">
        <f aca="false">D56+D60+D61</f>
        <v>64238943.7252</v>
      </c>
      <c r="E63" s="26" t="n">
        <f aca="false">E56+E60+E61</f>
        <v>64873703.1886</v>
      </c>
      <c r="F63" s="26" t="n">
        <f aca="false">F56+F60+F61</f>
        <v>64975587.30838</v>
      </c>
      <c r="G63" s="26" t="n">
        <f aca="false">G56+G60+G61</f>
        <v>67618827.12011</v>
      </c>
      <c r="H63" s="26" t="n">
        <f aca="false">H56+H60+H61</f>
        <v>65933677.34837</v>
      </c>
      <c r="I63" s="26" t="n">
        <f aca="false">I56+I60+I61</f>
        <v>65309283.47054</v>
      </c>
      <c r="J63" s="26" t="n">
        <f aca="false">J56+J60+J61</f>
        <v>62580684.7388</v>
      </c>
      <c r="K63" s="26" t="n">
        <f aca="false">K56+K60+K61</f>
        <v>64489767.09451</v>
      </c>
      <c r="L63" s="26" t="n">
        <f aca="false">L56+L60+L61</f>
        <v>66774615.9382</v>
      </c>
      <c r="M63" s="26" t="n">
        <f aca="false">M56+M60+M61</f>
        <v>65306405.6622</v>
      </c>
      <c r="N63" s="26" t="n">
        <f aca="false">N56+N60+N61</f>
        <v>72960530.09133</v>
      </c>
      <c r="O63" s="26" t="n">
        <f aca="false">O56+O60+O61</f>
        <v>74102945.51322</v>
      </c>
      <c r="P63" s="26" t="n">
        <f aca="false">P56+P60+P61</f>
        <v>79682228.21007</v>
      </c>
      <c r="Q63" s="26" t="n">
        <f aca="false">Q56+Q60+Q61</f>
        <v>77051485.72358</v>
      </c>
      <c r="R63" s="26" t="n">
        <f aca="false">R56+R60+R61</f>
        <v>61296551.9828</v>
      </c>
      <c r="S63" s="26" t="n">
        <f aca="false">S56+S60+S61</f>
        <v>60564779.8568</v>
      </c>
      <c r="T63" s="26" t="n">
        <f aca="false">T56+T60+T61</f>
        <v>56700228.8079</v>
      </c>
      <c r="U63" s="26" t="n">
        <f aca="false">U56+U60+U61</f>
        <v>60922904.85353</v>
      </c>
      <c r="V63" s="26" t="n">
        <f aca="false">V56+V60+V61</f>
        <v>69090283.46018</v>
      </c>
      <c r="W63" s="26" t="n">
        <f aca="false">W56+W60+W61</f>
        <v>74781011.48826</v>
      </c>
      <c r="X63" s="26" t="n">
        <f aca="false">X56+X60+X61</f>
        <v>78298285.86612</v>
      </c>
      <c r="Y63" s="26" t="n">
        <f aca="false">Y56+Y60+Y61</f>
        <v>86914966.50434</v>
      </c>
      <c r="Z63" s="26" t="n">
        <f aca="false">Z56+Z60+Z61</f>
        <v>85896062.56416</v>
      </c>
      <c r="AA63" s="26" t="n">
        <f aca="false">AA56+AA60+AA61</f>
        <v>71261271.353</v>
      </c>
      <c r="AB63" s="26" t="n">
        <f aca="false">AB56+AB60+AB61</f>
        <v>67459314.81798</v>
      </c>
      <c r="AC63" s="26" t="n">
        <f aca="false">AC56+AC60+AC61</f>
        <v>61440370.27328</v>
      </c>
      <c r="AD63" s="26" t="n">
        <f aca="false">AD56+AD60+AD61</f>
        <v>62431207.66936</v>
      </c>
      <c r="AE63" s="26" t="n">
        <f aca="false">AE56+AE60+AE61</f>
        <v>68245863.71763</v>
      </c>
      <c r="AF63" s="26" t="n">
        <f aca="false">AF56+AF60+AF61</f>
        <v>62835473.93463</v>
      </c>
      <c r="AG63" s="26" t="n">
        <f aca="false">AG56+AG60+AG61</f>
        <v>65905333.611</v>
      </c>
      <c r="AH63" s="26" t="n">
        <f aca="false">AH56+AH60+AH61</f>
        <v>66249331.72448</v>
      </c>
      <c r="AI63" s="26" t="n">
        <f aca="false">AI56+AI60+AI61</f>
        <v>72066322.40091</v>
      </c>
      <c r="AJ63" s="26" t="n">
        <f aca="false">AJ56+AJ60+AJ61</f>
        <v>77904612.00675</v>
      </c>
      <c r="AK63" s="26" t="n">
        <f aca="false">AK56+AK60+AK61</f>
        <v>75567289.65934</v>
      </c>
      <c r="AL63" s="26" t="n">
        <f aca="false">AL56+AL60+AL61</f>
        <v>74750776.7654</v>
      </c>
      <c r="AM63" s="26" t="n">
        <f aca="false">AM56+AM60+AM61</f>
        <v>72667655.45138</v>
      </c>
      <c r="AN63" s="26" t="n">
        <f aca="false">AN56+AN60+AN61</f>
        <v>69991215.13141</v>
      </c>
      <c r="AO63" s="26" t="n">
        <f aca="false">AO56+AO60+AO61</f>
        <v>67515700.64356</v>
      </c>
      <c r="AP63" s="26" t="n">
        <f aca="false">AP56+AP60+AP61</f>
        <v>63327427.96975</v>
      </c>
      <c r="AQ63" s="26" t="n">
        <f aca="false">AQ56+AQ60+AQ61</f>
        <v>70354379.82963</v>
      </c>
    </row>
    <row r="64" customFormat="false" ht="15" hidden="false" customHeight="true" outlineLevel="0" collapsed="false">
      <c r="A64" s="1" t="s">
        <v>35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</row>
    <row r="65" customFormat="false" ht="15" hidden="false" customHeight="true" outlineLevel="0" collapsed="false">
      <c r="A65" s="12" t="s">
        <v>325</v>
      </c>
    </row>
    <row r="66" customFormat="false" ht="15" hidden="false" customHeight="true" outlineLevel="0" collapsed="false">
      <c r="A66" s="3" t="s">
        <v>326</v>
      </c>
      <c r="B66" s="25" t="n">
        <f aca="false">'AVB Input'!B66+'EQR Input'!B66</f>
        <v>2660954</v>
      </c>
      <c r="C66" s="25" t="n">
        <f aca="false">'AVB Input'!C66+'EQR Input'!C66</f>
        <v>2338588</v>
      </c>
      <c r="D66" s="25" t="n">
        <f aca="false">'AVB Input'!D66+'EQR Input'!D66</f>
        <v>2200339</v>
      </c>
      <c r="E66" s="25" t="n">
        <f aca="false">'AVB Input'!E66+'EQR Input'!E66</f>
        <v>2519430</v>
      </c>
      <c r="F66" s="25" t="n">
        <f aca="false">'AVB Input'!F66+'EQR Input'!F66</f>
        <v>2457362</v>
      </c>
      <c r="G66" s="25" t="n">
        <f aca="false">'AVB Input'!G66+'EQR Input'!G66</f>
        <v>2062190</v>
      </c>
      <c r="H66" s="25" t="n">
        <f aca="false">'AVB Input'!H66+'EQR Input'!H66</f>
        <v>1852421</v>
      </c>
      <c r="I66" s="25" t="n">
        <f aca="false">'AVB Input'!I66+'EQR Input'!I66</f>
        <v>1469847</v>
      </c>
      <c r="J66" s="25" t="n">
        <f aca="false">'AVB Input'!J66+'EQR Input'!J66</f>
        <v>1471975</v>
      </c>
      <c r="K66" s="25" t="n">
        <f aca="false">'AVB Input'!K66+'EQR Input'!K66</f>
        <v>1670687</v>
      </c>
      <c r="L66" s="25" t="n">
        <f aca="false">'AVB Input'!L66+'EQR Input'!L66</f>
        <v>1786367</v>
      </c>
      <c r="M66" s="25" t="n">
        <f aca="false">'AVB Input'!M66+'EQR Input'!M66</f>
        <v>1877541</v>
      </c>
      <c r="N66" s="25" t="n">
        <f aca="false">'AVB Input'!N66+'EQR Input'!N66</f>
        <v>1991485</v>
      </c>
      <c r="O66" s="25" t="n">
        <f aca="false">'AVB Input'!O66+'EQR Input'!O66</f>
        <v>2111677</v>
      </c>
      <c r="P66" s="25" t="n">
        <f aca="false">'AVB Input'!P66+'EQR Input'!P66</f>
        <v>1555257</v>
      </c>
      <c r="Q66" s="25" t="n">
        <f aca="false">'AVB Input'!Q66+'EQR Input'!Q66</f>
        <v>1485381</v>
      </c>
      <c r="R66" s="25" t="n">
        <f aca="false">'AVB Input'!R66+'EQR Input'!R66</f>
        <v>1499742</v>
      </c>
      <c r="S66" s="25" t="n">
        <f aca="false">'AVB Input'!S66+'EQR Input'!S66</f>
        <v>1546996</v>
      </c>
      <c r="T66" s="25" t="n">
        <f aca="false">'AVB Input'!T66+'EQR Input'!T66</f>
        <v>1538198</v>
      </c>
      <c r="U66" s="25" t="n">
        <f aca="false">'AVB Input'!U66+'EQR Input'!U66</f>
        <v>1400899</v>
      </c>
      <c r="V66" s="25" t="n">
        <f aca="false">'AVB Input'!V66+'EQR Input'!V66</f>
        <v>1294242</v>
      </c>
      <c r="W66" s="25" t="n">
        <f aca="false">'AVB Input'!W66+'EQR Input'!W66</f>
        <v>1146181</v>
      </c>
      <c r="X66" s="25" t="n">
        <f aca="false">'AVB Input'!X66+'EQR Input'!X66</f>
        <v>951220</v>
      </c>
      <c r="Y66" s="25" t="n">
        <f aca="false">'AVB Input'!Y66+'EQR Input'!Y66</f>
        <v>831408</v>
      </c>
      <c r="Z66" s="25" t="n">
        <f aca="false">'AVB Input'!Z66+'EQR Input'!Z66</f>
        <v>791992</v>
      </c>
      <c r="AA66" s="25" t="n">
        <f aca="false">'AVB Input'!AA66+'EQR Input'!AA66</f>
        <v>865824</v>
      </c>
      <c r="AB66" s="25" t="n">
        <f aca="false">'AVB Input'!AB66+'EQR Input'!AB66</f>
        <v>1103599</v>
      </c>
      <c r="AC66" s="25" t="n">
        <f aca="false">'AVB Input'!AC66+'EQR Input'!AC66</f>
        <v>1185483</v>
      </c>
      <c r="AD66" s="25" t="n">
        <f aca="false">'AVB Input'!AD66+'EQR Input'!AD66</f>
        <v>1343746</v>
      </c>
      <c r="AE66" s="25" t="n">
        <f aca="false">'AVB Input'!AE66+'EQR Input'!AE66</f>
        <v>1253893</v>
      </c>
      <c r="AF66" s="25" t="n">
        <f aca="false">'AVB Input'!AF66+'EQR Input'!AF66</f>
        <v>1378761</v>
      </c>
      <c r="AG66" s="25" t="n">
        <f aca="false">'AVB Input'!AG66+'EQR Input'!AG66</f>
        <v>1346951</v>
      </c>
      <c r="AH66" s="25" t="n">
        <f aca="false">'AVB Input'!AH66+'EQR Input'!AH66</f>
        <v>1366502</v>
      </c>
      <c r="AI66" s="25" t="n">
        <f aca="false">'AVB Input'!AI66+'EQR Input'!AI66</f>
        <v>1310982</v>
      </c>
      <c r="AJ66" s="25" t="n">
        <f aca="false">'AVB Input'!AJ66+'EQR Input'!AJ66</f>
        <v>1310551</v>
      </c>
      <c r="AK66" s="25" t="n">
        <f aca="false">'AVB Input'!AK66+'EQR Input'!AK66</f>
        <v>1304379</v>
      </c>
      <c r="AL66" s="25" t="n">
        <f aca="false">'AVB Input'!AL66+'EQR Input'!AL66</f>
        <v>1342986</v>
      </c>
      <c r="AM66" s="25" t="n">
        <f aca="false">'AVB Input'!AM66+'EQR Input'!AM66</f>
        <v>1567800</v>
      </c>
      <c r="AN66" s="25" t="n">
        <f aca="false">'AVB Input'!AN66+'EQR Input'!AN66</f>
        <v>1591803</v>
      </c>
      <c r="AO66" s="25" t="n">
        <f aca="false">'AVB Input'!AO66+'EQR Input'!AO66</f>
        <v>1559356</v>
      </c>
      <c r="AP66" s="25" t="n">
        <f aca="false">'AVB Input'!AP66+'EQR Input'!AP66</f>
        <v>1661635</v>
      </c>
      <c r="AQ66" s="25" t="n">
        <f aca="false">'AVB Input'!AQ66+'EQR Input'!AQ66</f>
        <v>1727310</v>
      </c>
    </row>
    <row r="67" customFormat="false" ht="15" hidden="false" customHeight="true" outlineLevel="0" collapsed="false">
      <c r="A67" s="3" t="s">
        <v>327</v>
      </c>
      <c r="B67" s="25" t="n">
        <f aca="false">'AVB Input'!B67+'EQR Input'!B67</f>
        <v>631095</v>
      </c>
      <c r="C67" s="25" t="n">
        <f aca="false">'AVB Input'!C67+'EQR Input'!C67</f>
        <v>650018</v>
      </c>
      <c r="D67" s="25" t="n">
        <f aca="false">'AVB Input'!D67+'EQR Input'!D67</f>
        <v>634708</v>
      </c>
      <c r="E67" s="25" t="n">
        <f aca="false">'AVB Input'!E67+'EQR Input'!E67</f>
        <v>203109</v>
      </c>
      <c r="F67" s="25" t="n">
        <f aca="false">'AVB Input'!F67+'EQR Input'!F67</f>
        <v>213090</v>
      </c>
      <c r="G67" s="25" t="n">
        <f aca="false">'AVB Input'!G67+'EQR Input'!G67</f>
        <v>198490</v>
      </c>
      <c r="H67" s="25" t="n">
        <f aca="false">'AVB Input'!H67+'EQR Input'!H67</f>
        <v>184936</v>
      </c>
      <c r="I67" s="25" t="n">
        <f aca="false">'AVB Input'!I67+'EQR Input'!I67</f>
        <v>167327</v>
      </c>
      <c r="J67" s="25" t="n">
        <f aca="false">'AVB Input'!J67+'EQR Input'!J67</f>
        <v>239622</v>
      </c>
      <c r="K67" s="25" t="n">
        <f aca="false">'AVB Input'!K67+'EQR Input'!K67</f>
        <v>216900</v>
      </c>
      <c r="L67" s="25" t="n">
        <f aca="false">'AVB Input'!L67+'EQR Input'!L67</f>
        <v>203917</v>
      </c>
      <c r="M67" s="25" t="n">
        <f aca="false">'AVB Input'!M67+'EQR Input'!M67</f>
        <v>174621</v>
      </c>
      <c r="N67" s="25" t="n">
        <f aca="false">'AVB Input'!N67+'EQR Input'!N67</f>
        <v>196610</v>
      </c>
      <c r="O67" s="25" t="n">
        <f aca="false">'AVB Input'!O67+'EQR Input'!O67</f>
        <v>129151</v>
      </c>
      <c r="P67" s="25" t="n">
        <f aca="false">'AVB Input'!P67+'EQR Input'!P67</f>
        <v>111112</v>
      </c>
      <c r="Q67" s="25" t="n">
        <f aca="false">'AVB Input'!Q67+'EQR Input'!Q67</f>
        <v>96688</v>
      </c>
      <c r="R67" s="25" t="n">
        <f aca="false">'AVB Input'!R67+'EQR Input'!R67</f>
        <v>140717</v>
      </c>
      <c r="S67" s="25" t="n">
        <f aca="false">'AVB Input'!S67+'EQR Input'!S67</f>
        <v>142190</v>
      </c>
      <c r="T67" s="25" t="n">
        <f aca="false">'AVB Input'!T67+'EQR Input'!T67</f>
        <v>147394</v>
      </c>
      <c r="U67" s="25" t="n">
        <f aca="false">'AVB Input'!U67+'EQR Input'!U67</f>
        <v>196312</v>
      </c>
      <c r="V67" s="25" t="n">
        <f aca="false">'AVB Input'!V67+'EQR Input'!V67</f>
        <v>272418</v>
      </c>
      <c r="W67" s="25" t="n">
        <f aca="false">'AVB Input'!W67+'EQR Input'!W67</f>
        <v>190552</v>
      </c>
      <c r="X67" s="25" t="n">
        <f aca="false">'AVB Input'!X67+'EQR Input'!X67</f>
        <v>148795</v>
      </c>
      <c r="Y67" s="25" t="n">
        <f aca="false">'AVB Input'!Y67+'EQR Input'!Y67</f>
        <v>210544</v>
      </c>
      <c r="Z67" s="25" t="n">
        <f aca="false">'AVB Input'!Z67+'EQR Input'!Z67</f>
        <v>285832</v>
      </c>
      <c r="AA67" s="25" t="n">
        <f aca="false">'AVB Input'!AA67+'EQR Input'!AA67</f>
        <v>254031</v>
      </c>
      <c r="AB67" s="25" t="n">
        <f aca="false">'AVB Input'!AB67+'EQR Input'!AB67</f>
        <v>227442</v>
      </c>
      <c r="AC67" s="25" t="n">
        <f aca="false">'AVB Input'!AC67+'EQR Input'!AC67</f>
        <v>239771</v>
      </c>
      <c r="AD67" s="25" t="n">
        <f aca="false">'AVB Input'!AD67+'EQR Input'!AD67</f>
        <v>238554</v>
      </c>
      <c r="AE67" s="25" t="n">
        <f aca="false">'AVB Input'!AE67+'EQR Input'!AE67</f>
        <v>256449</v>
      </c>
      <c r="AF67" s="25" t="n">
        <f aca="false">'AVB Input'!AF67+'EQR Input'!AF67</f>
        <v>245691</v>
      </c>
      <c r="AG67" s="25" t="n">
        <f aca="false">'AVB Input'!AG67+'EQR Input'!AG67</f>
        <v>313362</v>
      </c>
      <c r="AH67" s="25" t="n">
        <f aca="false">'AVB Input'!AH67+'EQR Input'!AH67</f>
        <v>276012</v>
      </c>
      <c r="AI67" s="25" t="n">
        <f aca="false">'AVB Input'!AI67+'EQR Input'!AI67</f>
        <v>239778</v>
      </c>
      <c r="AJ67" s="25" t="n">
        <f aca="false">'AVB Input'!AJ67+'EQR Input'!AJ67</f>
        <v>220019</v>
      </c>
      <c r="AK67" s="25" t="n">
        <f aca="false">'AVB Input'!AK67+'EQR Input'!AK67</f>
        <v>215064</v>
      </c>
      <c r="AL67" s="25" t="n">
        <f aca="false">'AVB Input'!AL67+'EQR Input'!AL67</f>
        <v>201750</v>
      </c>
      <c r="AM67" s="25" t="n">
        <f aca="false">'AVB Input'!AM67+'EQR Input'!AM67</f>
        <v>161022</v>
      </c>
      <c r="AN67" s="25" t="n">
        <f aca="false">'AVB Input'!AN67+'EQR Input'!AN67</f>
        <v>183003</v>
      </c>
      <c r="AO67" s="25" t="n">
        <f aca="false">'AVB Input'!AO67+'EQR Input'!AO67</f>
        <v>210092</v>
      </c>
      <c r="AP67" s="25" t="n">
        <f aca="false">'AVB Input'!AP67+'EQR Input'!AP67</f>
        <v>193053</v>
      </c>
      <c r="AQ67" s="25" t="n">
        <f aca="false">'AVB Input'!AQ67+'EQR Input'!AQ67</f>
        <v>159826</v>
      </c>
    </row>
    <row r="68" customFormat="false" ht="15" hidden="false" customHeight="true" outlineLevel="0" collapsed="false">
      <c r="A68" s="3" t="s">
        <v>328</v>
      </c>
      <c r="B68" s="26" t="n">
        <f aca="false">B66+B67</f>
        <v>3292049</v>
      </c>
      <c r="C68" s="26" t="n">
        <f aca="false">C66+C67</f>
        <v>2988606</v>
      </c>
      <c r="D68" s="26" t="n">
        <f aca="false">D66+D67</f>
        <v>2835047</v>
      </c>
      <c r="E68" s="26" t="n">
        <f aca="false">E66+E67</f>
        <v>2722539</v>
      </c>
      <c r="F68" s="26" t="n">
        <f aca="false">F66+F67</f>
        <v>2670452</v>
      </c>
      <c r="G68" s="26" t="n">
        <f aca="false">G66+G67</f>
        <v>2260680</v>
      </c>
      <c r="H68" s="26" t="n">
        <f aca="false">H66+H67</f>
        <v>2037357</v>
      </c>
      <c r="I68" s="26" t="n">
        <f aca="false">I66+I67</f>
        <v>1637174</v>
      </c>
      <c r="J68" s="26" t="n">
        <f aca="false">J66+J67</f>
        <v>1711597</v>
      </c>
      <c r="K68" s="26" t="n">
        <f aca="false">K66+K67</f>
        <v>1887587</v>
      </c>
      <c r="L68" s="26" t="n">
        <f aca="false">L66+L67</f>
        <v>1990284</v>
      </c>
      <c r="M68" s="26" t="n">
        <f aca="false">M66+M67</f>
        <v>2052162</v>
      </c>
      <c r="N68" s="26" t="n">
        <f aca="false">N66+N67</f>
        <v>2188095</v>
      </c>
      <c r="O68" s="26" t="n">
        <f aca="false">O66+O67</f>
        <v>2240828</v>
      </c>
      <c r="P68" s="26" t="n">
        <f aca="false">P66+P67</f>
        <v>1666369</v>
      </c>
      <c r="Q68" s="26" t="n">
        <f aca="false">Q66+Q67</f>
        <v>1582069</v>
      </c>
      <c r="R68" s="26" t="n">
        <f aca="false">R66+R67</f>
        <v>1640459</v>
      </c>
      <c r="S68" s="26" t="n">
        <f aca="false">S66+S67</f>
        <v>1689186</v>
      </c>
      <c r="T68" s="26" t="n">
        <f aca="false">T66+T67</f>
        <v>1685592</v>
      </c>
      <c r="U68" s="26" t="n">
        <f aca="false">U66+U67</f>
        <v>1597211</v>
      </c>
      <c r="V68" s="26" t="n">
        <f aca="false">V66+V67</f>
        <v>1566660</v>
      </c>
      <c r="W68" s="26" t="n">
        <f aca="false">W66+W67</f>
        <v>1336733</v>
      </c>
      <c r="X68" s="26" t="n">
        <f aca="false">X66+X67</f>
        <v>1100015</v>
      </c>
      <c r="Y68" s="26" t="n">
        <f aca="false">Y66+Y67</f>
        <v>1041952</v>
      </c>
      <c r="Z68" s="26" t="n">
        <f aca="false">Z66+Z67</f>
        <v>1077824</v>
      </c>
      <c r="AA68" s="26" t="n">
        <f aca="false">AA66+AA67</f>
        <v>1119855</v>
      </c>
      <c r="AB68" s="26" t="n">
        <f aca="false">AB66+AB67</f>
        <v>1331041</v>
      </c>
      <c r="AC68" s="26" t="n">
        <f aca="false">AC66+AC67</f>
        <v>1425254</v>
      </c>
      <c r="AD68" s="26" t="n">
        <f aca="false">AD66+AD67</f>
        <v>1582300</v>
      </c>
      <c r="AE68" s="26" t="n">
        <f aca="false">AE66+AE67</f>
        <v>1510342</v>
      </c>
      <c r="AF68" s="26" t="n">
        <f aca="false">AF66+AF67</f>
        <v>1624452</v>
      </c>
      <c r="AG68" s="26" t="n">
        <f aca="false">AG66+AG67</f>
        <v>1660313</v>
      </c>
      <c r="AH68" s="26" t="n">
        <f aca="false">AH66+AH67</f>
        <v>1642514</v>
      </c>
      <c r="AI68" s="26" t="n">
        <f aca="false">AI66+AI67</f>
        <v>1550760</v>
      </c>
      <c r="AJ68" s="26" t="n">
        <f aca="false">AJ66+AJ67</f>
        <v>1530570</v>
      </c>
      <c r="AK68" s="26" t="n">
        <f aca="false">AK66+AK67</f>
        <v>1519443</v>
      </c>
      <c r="AL68" s="26" t="n">
        <f aca="false">AL66+AL67</f>
        <v>1544736</v>
      </c>
      <c r="AM68" s="26" t="n">
        <f aca="false">AM66+AM67</f>
        <v>1728822</v>
      </c>
      <c r="AN68" s="26" t="n">
        <f aca="false">AN66+AN67</f>
        <v>1774806</v>
      </c>
      <c r="AO68" s="26" t="n">
        <f aca="false">AO66+AO67</f>
        <v>1769448</v>
      </c>
      <c r="AP68" s="26" t="n">
        <f aca="false">AP66+AP67</f>
        <v>1854688</v>
      </c>
      <c r="AQ68" s="26" t="n">
        <f aca="false">AQ66+AQ67</f>
        <v>1887136</v>
      </c>
    </row>
    <row r="69" customFormat="false" ht="15" hidden="false" customHeight="true" outlineLevel="0" collapsed="false">
      <c r="A69" s="3" t="s">
        <v>329</v>
      </c>
      <c r="B69" s="30" t="n">
        <f aca="false">B68/B55</f>
        <v>46009.712049258</v>
      </c>
      <c r="C69" s="30" t="n">
        <f aca="false">C68/C55</f>
        <v>44790.5547128328</v>
      </c>
      <c r="D69" s="30" t="n">
        <f aca="false">D68/D55</f>
        <v>44297.3855526808</v>
      </c>
      <c r="E69" s="30" t="n">
        <f aca="false">E68/E55</f>
        <v>42612.0295042006</v>
      </c>
      <c r="F69" s="30" t="n">
        <f aca="false">F68/F55</f>
        <v>41734.4061136216</v>
      </c>
      <c r="G69" s="30" t="n">
        <f aca="false">G68/G55</f>
        <v>33578.1401647473</v>
      </c>
      <c r="H69" s="30" t="n">
        <f aca="false">H68/H55</f>
        <v>31392.4164729256</v>
      </c>
      <c r="I69" s="30" t="n">
        <f aca="false">I68/I55</f>
        <v>25651.3645755535</v>
      </c>
      <c r="J69" s="30" t="n">
        <f aca="false">J68/J55</f>
        <v>28410.7509191675</v>
      </c>
      <c r="K69" s="30" t="n">
        <f aca="false">K68/K55</f>
        <v>30147.6975456772</v>
      </c>
      <c r="L69" s="30" t="n">
        <f aca="false">L68/L55</f>
        <v>30360.0741500014</v>
      </c>
      <c r="M69" s="30" t="n">
        <f aca="false">M68/M55</f>
        <v>31987.709819221</v>
      </c>
      <c r="N69" s="30" t="n">
        <f aca="false">N68/N55</f>
        <v>29736.3412690292</v>
      </c>
      <c r="O69" s="30" t="n">
        <f aca="false">O68/O55</f>
        <v>30150.2492167809</v>
      </c>
      <c r="P69" s="30" t="n">
        <f aca="false">P68/P55</f>
        <v>20409.0612802987</v>
      </c>
      <c r="Q69" s="30" t="n">
        <f aca="false">Q68/Q55</f>
        <v>20290.1164151281</v>
      </c>
      <c r="R69" s="30" t="n">
        <f aca="false">R68/R55</f>
        <v>28699.2187216436</v>
      </c>
      <c r="S69" s="30" t="n">
        <f aca="false">S68/S55</f>
        <v>29594.3842563604</v>
      </c>
      <c r="T69" s="30" t="n">
        <f aca="false">T68/T55</f>
        <v>32164.2168430427</v>
      </c>
      <c r="U69" s="30" t="n">
        <f aca="false">U68/U55</f>
        <v>27370.2211976077</v>
      </c>
      <c r="V69" s="30" t="n">
        <f aca="false">V68/V55</f>
        <v>22759.6002296521</v>
      </c>
      <c r="W69" s="30" t="n">
        <f aca="false">W68/W55</f>
        <v>17622.0920371058</v>
      </c>
      <c r="X69" s="30" t="n">
        <f aca="false">X68/X55</f>
        <v>13726.9231777824</v>
      </c>
      <c r="Y69" s="30" t="n">
        <f aca="false">Y68/Y55</f>
        <v>11517.3140481022</v>
      </c>
      <c r="Z69" s="30" t="n">
        <f aca="false">Z68/Z55</f>
        <v>12053.2485504379</v>
      </c>
      <c r="AA69" s="30" t="n">
        <f aca="false">AA68/AA55</f>
        <v>15798.9297127735</v>
      </c>
      <c r="AB69" s="30" t="n">
        <f aca="false">AB68/AB55</f>
        <v>19990.9310025291</v>
      </c>
      <c r="AC69" s="30" t="n">
        <f aca="false">AC68/AC55</f>
        <v>24398.6908575466</v>
      </c>
      <c r="AD69" s="30" t="n">
        <f aca="false">AD68/AD55</f>
        <v>26333.9699868336</v>
      </c>
      <c r="AE69" s="30" t="n">
        <f aca="false">AE68/AE55</f>
        <v>22584.9432869433</v>
      </c>
      <c r="AF69" s="30" t="n">
        <f aca="false">AF68/AF55</f>
        <v>27025.1642322812</v>
      </c>
      <c r="AG69" s="30" t="n">
        <f aca="false">AG68/AG55</f>
        <v>25894.8206215824</v>
      </c>
      <c r="AH69" s="30" t="n">
        <f aca="false">AH68/AH55</f>
        <v>25352.3753214592</v>
      </c>
      <c r="AI69" s="30" t="n">
        <f aca="false">AI68/AI55</f>
        <v>21620.4168101753</v>
      </c>
      <c r="AJ69" s="30" t="n">
        <f aca="false">AJ68/AJ55</f>
        <v>19729.1928253445</v>
      </c>
      <c r="AK69" s="30" t="n">
        <f aca="false">AK68/AK55</f>
        <v>20182.0773657219</v>
      </c>
      <c r="AL69" s="30" t="n">
        <f aca="false">AL68/AL55</f>
        <v>20809.7678288422</v>
      </c>
      <c r="AM69" s="30" t="n">
        <f aca="false">AM68/AM55</f>
        <v>24624.9806510629</v>
      </c>
      <c r="AN69" s="30" t="n">
        <f aca="false">AN68/AN55</f>
        <v>26501.7852753699</v>
      </c>
      <c r="AO69" s="30" t="n">
        <f aca="false">AO68/AO55</f>
        <v>27653.4915778432</v>
      </c>
      <c r="AP69" s="30" t="n">
        <f aca="false">AP68/AP55</f>
        <v>31534.5163863028</v>
      </c>
      <c r="AQ69" s="30" t="n">
        <f aca="false">AQ68/AQ55</f>
        <v>27858.2848814127</v>
      </c>
    </row>
    <row r="70" customFormat="false" ht="15" hidden="false" customHeight="true" outlineLevel="0" collapsed="false">
      <c r="A70" s="3" t="s">
        <v>330</v>
      </c>
      <c r="B70" s="30" t="n">
        <f aca="false">B51-B69</f>
        <v>719944.129842742</v>
      </c>
      <c r="C70" s="30" t="n">
        <f aca="false">C51-C69</f>
        <v>721138.033556167</v>
      </c>
      <c r="D70" s="30" t="n">
        <f aca="false">D51-D69</f>
        <v>722127.230269319</v>
      </c>
      <c r="E70" s="30" t="n">
        <f aca="false">E51-E69</f>
        <v>723338.6631808</v>
      </c>
      <c r="F70" s="30" t="n">
        <f aca="false">F51-F69</f>
        <v>724670.352792378</v>
      </c>
      <c r="G70" s="30" t="n">
        <f aca="false">G51-G69</f>
        <v>735031.470578253</v>
      </c>
      <c r="H70" s="30" t="n">
        <f aca="false">H51-H69</f>
        <v>737844.163005075</v>
      </c>
      <c r="I70" s="30" t="n">
        <f aca="false">I51-I69</f>
        <v>743574.660357447</v>
      </c>
      <c r="J70" s="30" t="n">
        <f aca="false">J51-J69</f>
        <v>740469.052890833</v>
      </c>
      <c r="K70" s="30" t="n">
        <f aca="false">K51-K69</f>
        <v>739309.825384323</v>
      </c>
      <c r="L70" s="30" t="n">
        <f aca="false">L51-L69</f>
        <v>739860.243601999</v>
      </c>
      <c r="M70" s="30" t="n">
        <f aca="false">M51-M69</f>
        <v>739038.082979779</v>
      </c>
      <c r="N70" s="30" t="n">
        <f aca="false">N51-N69</f>
        <v>743205.996123971</v>
      </c>
      <c r="O70" s="30" t="n">
        <f aca="false">O51-O69</f>
        <v>745910.469966219</v>
      </c>
      <c r="P70" s="30" t="n">
        <f aca="false">P51-P69</f>
        <v>757095.457201702</v>
      </c>
      <c r="Q70" s="30" t="n">
        <f aca="false">Q51-Q69</f>
        <v>757783.582995872</v>
      </c>
      <c r="R70" s="30" t="n">
        <f aca="false">R51-R69</f>
        <v>751442.380567357</v>
      </c>
      <c r="S70" s="30" t="n">
        <f aca="false">S51-S69</f>
        <v>749400.29662364</v>
      </c>
      <c r="T70" s="30" t="n">
        <f aca="false">T51-T69</f>
        <v>746193.978702957</v>
      </c>
      <c r="U70" s="30" t="n">
        <f aca="false">U51-U69</f>
        <v>748378.982626392</v>
      </c>
      <c r="V70" s="30" t="n">
        <f aca="false">V51-V69</f>
        <v>753926.289279348</v>
      </c>
      <c r="W70" s="30" t="n">
        <f aca="false">W51-W69</f>
        <v>760242.142689894</v>
      </c>
      <c r="X70" s="30" t="n">
        <f aca="false">X51-X69</f>
        <v>764934.542747218</v>
      </c>
      <c r="Y70" s="30" t="n">
        <f aca="false">Y51-Y69</f>
        <v>768303.869039898</v>
      </c>
      <c r="Z70" s="30" t="n">
        <f aca="false">Z51-Z69</f>
        <v>768527.948475562</v>
      </c>
      <c r="AA70" s="30" t="n">
        <f aca="false">AA51-AA69</f>
        <v>764401.067341227</v>
      </c>
      <c r="AB70" s="30" t="n">
        <f aca="false">AB51-AB69</f>
        <v>760278.680484471</v>
      </c>
      <c r="AC70" s="30" t="n">
        <f aca="false">AC51-AC69</f>
        <v>756888.158781453</v>
      </c>
      <c r="AD70" s="30" t="n">
        <f aca="false">AD51-AD69</f>
        <v>755416.531343166</v>
      </c>
      <c r="AE70" s="30" t="n">
        <f aca="false">AE51-AE69</f>
        <v>765554.715494057</v>
      </c>
      <c r="AF70" s="30" t="n">
        <f aca="false">AF51-AF69</f>
        <v>761485.126274719</v>
      </c>
      <c r="AG70" s="30" t="n">
        <f aca="false">AG51-AG69</f>
        <v>762138.117124418</v>
      </c>
      <c r="AH70" s="30" t="n">
        <f aca="false">AH51-AH69</f>
        <v>762436.779393541</v>
      </c>
      <c r="AI70" s="30" t="n">
        <f aca="false">AI51-AI69</f>
        <v>766616.478927825</v>
      </c>
      <c r="AJ70" s="30" t="n">
        <f aca="false">AJ51-AJ69</f>
        <v>769345.905586656</v>
      </c>
      <c r="AK70" s="30" t="n">
        <f aca="false">AK51-AK69</f>
        <v>769588.306036278</v>
      </c>
      <c r="AL70" s="30" t="n">
        <f aca="false">AL51-AL69</f>
        <v>768334.188665158</v>
      </c>
      <c r="AM70" s="30" t="n">
        <f aca="false">AM51-AM69</f>
        <v>767088.430006937</v>
      </c>
      <c r="AN70" s="30" t="n">
        <f aca="false">AN51-AN69</f>
        <v>765358.58971763</v>
      </c>
      <c r="AO70" s="30" t="n">
        <f aca="false">AO51-AO69</f>
        <v>757676.103188157</v>
      </c>
      <c r="AP70" s="30" t="n">
        <f aca="false">AP51-AP69</f>
        <v>746863.594911697</v>
      </c>
      <c r="AQ70" s="30" t="n">
        <f aca="false">AQ51-AQ69</f>
        <v>752164.224935587</v>
      </c>
    </row>
    <row r="71" customFormat="false" ht="15" hidden="false" customHeight="true" outlineLevel="0" collapsed="false">
      <c r="A71" s="3" t="s">
        <v>331</v>
      </c>
      <c r="B71" s="30" t="n">
        <f aca="false">B54-B69</f>
        <v>717305.000301742</v>
      </c>
      <c r="C71" s="30" t="n">
        <f aca="false">C54-C69</f>
        <v>719002.300249167</v>
      </c>
      <c r="D71" s="30" t="n">
        <f aca="false">D54-D69</f>
        <v>719556.672487319</v>
      </c>
      <c r="E71" s="30" t="n">
        <f aca="false">E54-E69</f>
        <v>721471.1328678</v>
      </c>
      <c r="F71" s="30" t="n">
        <f aca="false">F54-F69</f>
        <v>724089.744186378</v>
      </c>
      <c r="G71" s="30" t="n">
        <f aca="false">G54-G69</f>
        <v>733224.309168253</v>
      </c>
      <c r="H71" s="30" t="n">
        <f aca="false">H54-H69</f>
        <v>735577.690176074</v>
      </c>
      <c r="I71" s="30" t="n">
        <f aca="false">I54-I69</f>
        <v>741853.075046447</v>
      </c>
      <c r="J71" s="30" t="n">
        <f aca="false">J54-J69</f>
        <v>739863.922620833</v>
      </c>
      <c r="K71" s="30" t="n">
        <f aca="false">K54-K69</f>
        <v>738218.847341323</v>
      </c>
      <c r="L71" s="30" t="n">
        <f aca="false">L54-L69</f>
        <v>738148.388573999</v>
      </c>
      <c r="M71" s="30" t="n">
        <f aca="false">M54-M69</f>
        <v>738196.265912779</v>
      </c>
      <c r="N71" s="30" t="n">
        <f aca="false">N54-N69</f>
        <v>743952.719719971</v>
      </c>
      <c r="O71" s="30" t="n">
        <f aca="false">O54-O69</f>
        <v>744627.034082219</v>
      </c>
      <c r="P71" s="30" t="n">
        <f aca="false">P54-P69</f>
        <v>754764.301654701</v>
      </c>
      <c r="Q71" s="30" t="n">
        <f aca="false">Q54-Q69</f>
        <v>757946.317629872</v>
      </c>
      <c r="R71" s="30" t="n">
        <f aca="false">R54-R69</f>
        <v>750425.947398356</v>
      </c>
      <c r="S71" s="30" t="n">
        <f aca="false">S54-S69</f>
        <v>749611.09740364</v>
      </c>
      <c r="T71" s="30" t="n">
        <f aca="false">T54-T69</f>
        <v>744516.247861957</v>
      </c>
      <c r="U71" s="30" t="n">
        <f aca="false">U54-U69</f>
        <v>748508.718405392</v>
      </c>
      <c r="V71" s="30" t="n">
        <f aca="false">V54-V69</f>
        <v>754135.349261348</v>
      </c>
      <c r="W71" s="30" t="n">
        <f aca="false">W54-W69</f>
        <v>759637.156884894</v>
      </c>
      <c r="X71" s="30" t="n">
        <f aca="false">X54-X69</f>
        <v>764167.877847218</v>
      </c>
      <c r="Y71" s="30" t="n">
        <f aca="false">Y54-Y69</f>
        <v>767016.984769898</v>
      </c>
      <c r="Z71" s="30" t="n">
        <f aca="false">Z54-Z69</f>
        <v>767326.562873562</v>
      </c>
      <c r="AA71" s="30" t="n">
        <f aca="false">AA54-AA69</f>
        <v>763735.917315227</v>
      </c>
      <c r="AB71" s="30" t="n">
        <f aca="false">AB54-AB69</f>
        <v>759584.575703471</v>
      </c>
      <c r="AC71" s="30" t="n">
        <f aca="false">AC54-AC69</f>
        <v>757270.057794453</v>
      </c>
      <c r="AD71" s="30" t="n">
        <f aca="false">AD54-AD69</f>
        <v>756128.258321166</v>
      </c>
      <c r="AE71" s="30" t="n">
        <f aca="false">AE54-AE69</f>
        <v>765510.441428057</v>
      </c>
      <c r="AF71" s="30" t="n">
        <f aca="false">AF54-AF69</f>
        <v>761077.246802719</v>
      </c>
      <c r="AG71" s="30" t="n">
        <f aca="false">AG54-AG69</f>
        <v>761655.000986418</v>
      </c>
      <c r="AH71" s="30" t="n">
        <f aca="false">AH54-AH69</f>
        <v>762442.653772541</v>
      </c>
      <c r="AI71" s="30" t="n">
        <f aca="false">AI54-AI69</f>
        <v>766342.717256825</v>
      </c>
      <c r="AJ71" s="30" t="n">
        <f aca="false">AJ54-AJ69</f>
        <v>768455.650525656</v>
      </c>
      <c r="AK71" s="30" t="n">
        <f aca="false">AK54-AK69</f>
        <v>768152.406080278</v>
      </c>
      <c r="AL71" s="30" t="n">
        <f aca="false">AL54-AL69</f>
        <v>768389.737831158</v>
      </c>
      <c r="AM71" s="30" t="n">
        <f aca="false">AM54-AM69</f>
        <v>767594.486031937</v>
      </c>
      <c r="AN71" s="30" t="n">
        <f aca="false">AN54-AN69</f>
        <v>762107.88196863</v>
      </c>
      <c r="AO71" s="30" t="n">
        <f aca="false">AO54-AO69</f>
        <v>753683.885458157</v>
      </c>
      <c r="AP71" s="30" t="n">
        <f aca="false">AP54-AP69</f>
        <v>743963.359199697</v>
      </c>
      <c r="AQ71" s="30" t="n">
        <f aca="false">AQ54-AQ69</f>
        <v>755288.041743587</v>
      </c>
    </row>
    <row r="72" customFormat="false" ht="15" hidden="false" customHeight="true" outlineLevel="0" collapsed="false">
      <c r="A72" s="3" t="s">
        <v>332</v>
      </c>
      <c r="B72" s="26" t="n">
        <f aca="false">B56-B68</f>
        <v>51324016.2514</v>
      </c>
      <c r="C72" s="26" t="n">
        <f aca="false">C56-C68</f>
        <v>47974725.97326</v>
      </c>
      <c r="D72" s="26" t="n">
        <f aca="false">D56-D68</f>
        <v>46051859.7252</v>
      </c>
      <c r="E72" s="26" t="n">
        <f aca="false">E56-E68</f>
        <v>46095746.1886</v>
      </c>
      <c r="F72" s="26" t="n">
        <f aca="false">F56-F68</f>
        <v>46332201.30838</v>
      </c>
      <c r="G72" s="26" t="n">
        <f aca="false">G56-G68</f>
        <v>49365019.12011</v>
      </c>
      <c r="H72" s="26" t="n">
        <f aca="false">H56-H68</f>
        <v>47738738.34837</v>
      </c>
      <c r="I72" s="26" t="n">
        <f aca="false">I56-I68</f>
        <v>47348068.47054</v>
      </c>
      <c r="J72" s="26" t="n">
        <f aca="false">J56-J68</f>
        <v>44572875.7388</v>
      </c>
      <c r="K72" s="26" t="n">
        <f aca="false">K56-K68</f>
        <v>46220853.09451</v>
      </c>
      <c r="L72" s="26" t="n">
        <f aca="false">L56-L68</f>
        <v>48390030.9382</v>
      </c>
      <c r="M72" s="26" t="n">
        <f aca="false">M56-M68</f>
        <v>47358761.6622</v>
      </c>
      <c r="N72" s="26" t="n">
        <f aca="false">N56-N68</f>
        <v>54742418.09133</v>
      </c>
      <c r="O72" s="26" t="n">
        <f aca="false">O56-O68</f>
        <v>55342199.51322</v>
      </c>
      <c r="P72" s="26" t="n">
        <f aca="false">P56-P68</f>
        <v>61625364.21007</v>
      </c>
      <c r="Q72" s="26" t="n">
        <f aca="false">Q56-Q68</f>
        <v>59098890.72358</v>
      </c>
      <c r="R72" s="26" t="n">
        <f aca="false">R56-R68</f>
        <v>42894651.9828</v>
      </c>
      <c r="S72" s="26" t="n">
        <f aca="false">S56-S68</f>
        <v>42786244.8568</v>
      </c>
      <c r="T72" s="26" t="n">
        <f aca="false">T56-T68</f>
        <v>39016980.8079</v>
      </c>
      <c r="U72" s="26" t="n">
        <f aca="false">U56-U68</f>
        <v>43679820.85353</v>
      </c>
      <c r="V72" s="26" t="n">
        <f aca="false">V56-V68</f>
        <v>51911003.46018</v>
      </c>
      <c r="W72" s="26" t="n">
        <f aca="false">W56-W68</f>
        <v>57622673.48826</v>
      </c>
      <c r="X72" s="26" t="n">
        <f aca="false">X56-X68</f>
        <v>61237038.86612</v>
      </c>
      <c r="Y72" s="26" t="n">
        <f aca="false">Y56-Y68</f>
        <v>69390734.50434</v>
      </c>
      <c r="Z72" s="26" t="n">
        <f aca="false">Z56-Z68</f>
        <v>68615774.56416</v>
      </c>
      <c r="AA72" s="26" t="n">
        <f aca="false">AA56-AA68</f>
        <v>54134900.353</v>
      </c>
      <c r="AB72" s="26" t="n">
        <f aca="false">AB56-AB68</f>
        <v>50574843.81798</v>
      </c>
      <c r="AC72" s="26" t="n">
        <f aca="false">AC56-AC68</f>
        <v>44236069.27328</v>
      </c>
      <c r="AD72" s="26" t="n">
        <f aca="false">AD56-AD68</f>
        <v>45432638.66936</v>
      </c>
      <c r="AE72" s="26" t="n">
        <f aca="false">AE56-AE68</f>
        <v>51192626.71763</v>
      </c>
      <c r="AF72" s="26" t="n">
        <f aca="false">AF56-AF68</f>
        <v>45747490.93463</v>
      </c>
      <c r="AG72" s="26" t="n">
        <f aca="false">AG56-AG68</f>
        <v>48835468.611</v>
      </c>
      <c r="AH72" s="26" t="n">
        <f aca="false">AH56-AH68</f>
        <v>49396662.72448</v>
      </c>
      <c r="AI72" s="26" t="n">
        <f aca="false">AI56-AI68</f>
        <v>54967193.40091</v>
      </c>
      <c r="AJ72" s="26" t="n">
        <f aca="false">AJ56-AJ68</f>
        <v>59615980.00675</v>
      </c>
      <c r="AK72" s="26" t="n">
        <f aca="false">AK56-AK68</f>
        <v>57831697.65934</v>
      </c>
      <c r="AL72" s="26" t="n">
        <f aca="false">AL56-AL68</f>
        <v>57038564.7654</v>
      </c>
      <c r="AM72" s="26" t="n">
        <f aca="false">AM56-AM68</f>
        <v>53889757.45138</v>
      </c>
      <c r="AN72" s="26" t="n">
        <f aca="false">AN56-AN68</f>
        <v>51037831.13141</v>
      </c>
      <c r="AO72" s="26" t="n">
        <f aca="false">AO56-AO68</f>
        <v>48225535.64356</v>
      </c>
      <c r="AP72" s="26" t="n">
        <f aca="false">AP56-AP68</f>
        <v>43755860.96975</v>
      </c>
      <c r="AQ72" s="26" t="n">
        <f aca="false">AQ56-AQ68</f>
        <v>51163639.82963</v>
      </c>
    </row>
    <row r="73" customFormat="false" ht="15" hidden="false" customHeight="true" outlineLevel="0" collapsed="false">
      <c r="A73" s="3" t="s">
        <v>333</v>
      </c>
      <c r="B73" s="26" t="n">
        <f aca="false">B63-B68</f>
        <v>66447694.2514</v>
      </c>
      <c r="C73" s="26" t="n">
        <f aca="false">C63-C68</f>
        <v>63356990.97326</v>
      </c>
      <c r="D73" s="26" t="n">
        <f aca="false">D63-D68</f>
        <v>61403896.7252</v>
      </c>
      <c r="E73" s="26" t="n">
        <f aca="false">E63-E68</f>
        <v>62151164.1886</v>
      </c>
      <c r="F73" s="26" t="n">
        <f aca="false">F63-F68</f>
        <v>62305135.30838</v>
      </c>
      <c r="G73" s="26" t="n">
        <f aca="false">G63-G68</f>
        <v>65358147.12011</v>
      </c>
      <c r="H73" s="26" t="n">
        <f aca="false">H63-H68</f>
        <v>63896320.34837</v>
      </c>
      <c r="I73" s="26" t="n">
        <f aca="false">I63-I68</f>
        <v>63672109.47054</v>
      </c>
      <c r="J73" s="26" t="n">
        <f aca="false">J63-J68</f>
        <v>60869087.7388</v>
      </c>
      <c r="K73" s="26" t="n">
        <f aca="false">K63-K68</f>
        <v>62602180.09451</v>
      </c>
      <c r="L73" s="26" t="n">
        <f aca="false">L63-L68</f>
        <v>64784331.9382</v>
      </c>
      <c r="M73" s="26" t="n">
        <f aca="false">M63-M68</f>
        <v>63254243.6622</v>
      </c>
      <c r="N73" s="26" t="n">
        <f aca="false">N63-N68</f>
        <v>70772435.09133</v>
      </c>
      <c r="O73" s="26" t="n">
        <f aca="false">O63-O68</f>
        <v>71862117.51322</v>
      </c>
      <c r="P73" s="26" t="n">
        <f aca="false">P63-P68</f>
        <v>78015859.21007</v>
      </c>
      <c r="Q73" s="26" t="n">
        <f aca="false">Q63-Q68</f>
        <v>75469416.72358</v>
      </c>
      <c r="R73" s="26" t="n">
        <f aca="false">R63-R68</f>
        <v>59656092.9828</v>
      </c>
      <c r="S73" s="26" t="n">
        <f aca="false">S63-S68</f>
        <v>58875593.8568</v>
      </c>
      <c r="T73" s="26" t="n">
        <f aca="false">T63-T68</f>
        <v>55014636.8079</v>
      </c>
      <c r="U73" s="26" t="n">
        <f aca="false">U63-U68</f>
        <v>59325693.85353</v>
      </c>
      <c r="V73" s="26" t="n">
        <f aca="false">V63-V68</f>
        <v>67523623.46018</v>
      </c>
      <c r="W73" s="26" t="n">
        <f aca="false">W63-W68</f>
        <v>73444278.48826</v>
      </c>
      <c r="X73" s="26" t="n">
        <f aca="false">X63-X68</f>
        <v>77198270.86612</v>
      </c>
      <c r="Y73" s="26" t="n">
        <f aca="false">Y63-Y68</f>
        <v>85873014.50434</v>
      </c>
      <c r="Z73" s="26" t="n">
        <f aca="false">Z63-Z68</f>
        <v>84818238.56416</v>
      </c>
      <c r="AA73" s="26" t="n">
        <f aca="false">AA63-AA68</f>
        <v>70141416.353</v>
      </c>
      <c r="AB73" s="26" t="n">
        <f aca="false">AB63-AB68</f>
        <v>66128273.81798</v>
      </c>
      <c r="AC73" s="26" t="n">
        <f aca="false">AC63-AC68</f>
        <v>60015116.27328</v>
      </c>
      <c r="AD73" s="26" t="n">
        <f aca="false">AD63-AD68</f>
        <v>60848907.66936</v>
      </c>
      <c r="AE73" s="26" t="n">
        <f aca="false">AE63-AE68</f>
        <v>66735521.71763</v>
      </c>
      <c r="AF73" s="26" t="n">
        <f aca="false">AF63-AF68</f>
        <v>61211021.93463</v>
      </c>
      <c r="AG73" s="26" t="n">
        <f aca="false">AG63-AG68</f>
        <v>64245020.611</v>
      </c>
      <c r="AH73" s="26" t="n">
        <f aca="false">AH63-AH68</f>
        <v>64606817.72448</v>
      </c>
      <c r="AI73" s="26" t="n">
        <f aca="false">AI63-AI68</f>
        <v>70515562.40091</v>
      </c>
      <c r="AJ73" s="26" t="n">
        <f aca="false">AJ63-AJ68</f>
        <v>76374042.00675</v>
      </c>
      <c r="AK73" s="26" t="n">
        <f aca="false">AK63-AK68</f>
        <v>74047846.65934</v>
      </c>
      <c r="AL73" s="26" t="n">
        <f aca="false">AL63-AL68</f>
        <v>73206040.7654</v>
      </c>
      <c r="AM73" s="26" t="n">
        <f aca="false">AM63-AM68</f>
        <v>70938833.45138</v>
      </c>
      <c r="AN73" s="26" t="n">
        <f aca="false">AN63-AN68</f>
        <v>68216409.13141</v>
      </c>
      <c r="AO73" s="26" t="n">
        <f aca="false">AO63-AO68</f>
        <v>65746252.64356</v>
      </c>
      <c r="AP73" s="26" t="n">
        <f aca="false">AP63-AP68</f>
        <v>61472739.96975</v>
      </c>
      <c r="AQ73" s="26" t="n">
        <f aca="false">AQ63-AQ68</f>
        <v>68467243.82963</v>
      </c>
    </row>
    <row r="74" customFormat="false" ht="15" hidden="false" customHeight="true" outlineLevel="0" collapsed="false">
      <c r="A74" s="1" t="s">
        <v>35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</row>
    <row r="75" customFormat="false" ht="15" hidden="false" customHeight="true" outlineLevel="0" collapsed="false">
      <c r="A75" s="12" t="s">
        <v>334</v>
      </c>
    </row>
    <row r="76" customFormat="false" ht="15" hidden="false" customHeight="true" outlineLevel="0" collapsed="false">
      <c r="A76" s="3" t="s">
        <v>335</v>
      </c>
      <c r="B76" s="31" t="n">
        <f aca="false">(B77-B80)/B54</f>
        <v>0.480031360684044</v>
      </c>
      <c r="C76" s="31" t="n">
        <f aca="false">(C77-C80)/C54</f>
        <v>0.48377645535632</v>
      </c>
      <c r="D76" s="31" t="n">
        <f aca="false">(D77-D80)/D54</f>
        <v>0.483457535000307</v>
      </c>
      <c r="E76" s="31" t="n">
        <f aca="false">(E77-E80)/E54</f>
        <v>0.483847856105496</v>
      </c>
      <c r="F76" s="31" t="n">
        <f aca="false">(F77-F80)/F54</f>
        <v>0.496978320481153</v>
      </c>
      <c r="G76" s="31" t="n">
        <f aca="false">(G77-G80)/G54</f>
        <v>0.497000238238022</v>
      </c>
      <c r="H76" s="31" t="n">
        <f aca="false">(H77-H80)/H54</f>
        <v>0.497007636536804</v>
      </c>
      <c r="I76" s="31" t="n">
        <f aca="false">(I77-I80)/I54</f>
        <v>0.497042075988358</v>
      </c>
      <c r="J76" s="31" t="n">
        <f aca="false">(J77-J80)/J54</f>
        <v>0.523372712713879</v>
      </c>
      <c r="K76" s="31" t="n">
        <f aca="false">(K77-K80)/K54</f>
        <v>0.523630294261667</v>
      </c>
      <c r="L76" s="31" t="n">
        <f aca="false">(L77-L80)/L54</f>
        <v>0.523446415377304</v>
      </c>
      <c r="M76" s="31" t="n">
        <f aca="false">(M77-M80)/M54</f>
        <v>0.52354633789513</v>
      </c>
      <c r="N76" s="31" t="n">
        <f aca="false">(N77-N80)/N54</f>
        <v>0.546295690751674</v>
      </c>
      <c r="O76" s="31" t="n">
        <f aca="false">(O77-O80)/O54</f>
        <v>0.545922046396357</v>
      </c>
      <c r="P76" s="31" t="n">
        <f aca="false">(P77-P80)/P54</f>
        <v>0.546000443562055</v>
      </c>
      <c r="Q76" s="31" t="n">
        <f aca="false">(Q77-Q80)/Q54</f>
        <v>0.546062843384466</v>
      </c>
      <c r="R76" s="31" t="n">
        <f aca="false">(R77-R80)/R54</f>
        <v>0.575761147896112</v>
      </c>
      <c r="S76" s="31" t="n">
        <f aca="false">(S77-S80)/S54</f>
        <v>0.575477214360335</v>
      </c>
      <c r="T76" s="31" t="n">
        <f aca="false">(T77-T80)/T54</f>
        <v>0.575478617412846</v>
      </c>
      <c r="U76" s="31" t="n">
        <f aca="false">(U77-U80)/U54</f>
        <v>0.575489264122144</v>
      </c>
      <c r="V76" s="31" t="n">
        <f aca="false">(V77-V80)/V54</f>
        <v>0.574661992966363</v>
      </c>
      <c r="W76" s="31" t="n">
        <f aca="false">(W77-W80)/W54</f>
        <v>0.576381690692442</v>
      </c>
      <c r="X76" s="31" t="n">
        <f aca="false">(X77-X80)/X54</f>
        <v>0.576444269082586</v>
      </c>
      <c r="Y76" s="31" t="n">
        <f aca="false">(Y77-Y80)/Y54</f>
        <v>0.576665666087697</v>
      </c>
      <c r="Z76" s="31" t="n">
        <f aca="false">(Z77-Z80)/Z54</f>
        <v>0.587292605339232</v>
      </c>
      <c r="AA76" s="31" t="n">
        <f aca="false">(AA77-AA80)/AA54</f>
        <v>0.587331024065887</v>
      </c>
      <c r="AB76" s="31" t="n">
        <f aca="false">(AB77-AB80)/AB54</f>
        <v>0.587317066867099</v>
      </c>
      <c r="AC76" s="31" t="n">
        <f aca="false">(AC77-AC80)/AC54</f>
        <v>0.587754084824668</v>
      </c>
      <c r="AD76" s="31" t="n">
        <f aca="false">(AD77-AD80)/AD54</f>
        <v>0.61591088050617</v>
      </c>
      <c r="AE76" s="31" t="n">
        <f aca="false">(AE77-AE80)/AE54</f>
        <v>0.616518012189232</v>
      </c>
      <c r="AF76" s="31" t="n">
        <f aca="false">(AF77-AF80)/AF54</f>
        <v>0.617102540469707</v>
      </c>
      <c r="AG76" s="31" t="n">
        <f aca="false">(AG77-AG80)/AG54</f>
        <v>0.617188889723269</v>
      </c>
      <c r="AH76" s="31" t="n">
        <f aca="false">(AH77-AH80)/AH54</f>
        <v>0.632834660778894</v>
      </c>
      <c r="AI76" s="31" t="n">
        <f aca="false">(AI77-AI80)/AI54</f>
        <v>0.63207271821127</v>
      </c>
      <c r="AJ76" s="31" t="n">
        <f aca="false">(AJ77-AJ80)/AJ54</f>
        <v>0.632186731581316</v>
      </c>
      <c r="AK76" s="31" t="n">
        <f aca="false">(AK77-AK80)/AK54</f>
        <v>0.632210071315673</v>
      </c>
      <c r="AL76" s="31" t="n">
        <f aca="false">(AL77-AL80)/AL54</f>
        <v>0.650735329047773</v>
      </c>
      <c r="AM76" s="31" t="n">
        <f aca="false">(AM77-AM80)/AM54</f>
        <v>0.647223429319201</v>
      </c>
      <c r="AN76" s="31" t="n">
        <f aca="false">(AN77-AN80)/AN54</f>
        <v>0.649123414615223</v>
      </c>
      <c r="AO76" s="31" t="n">
        <f aca="false">(AO77-AO80)/AO54</f>
        <v>0.649023091566033</v>
      </c>
      <c r="AP76" s="31" t="n">
        <f aca="false">(AP77-AP80)/AP54</f>
        <v>0.66084384771879</v>
      </c>
      <c r="AQ76" s="31" t="n">
        <f aca="false">(AQ77-AQ80)/AQ54</f>
        <v>0.659593210666169</v>
      </c>
    </row>
    <row r="77" customFormat="false" ht="15" hidden="false" customHeight="true" outlineLevel="0" collapsed="false">
      <c r="A77" s="3" t="s">
        <v>336</v>
      </c>
      <c r="B77" s="25" t="n">
        <f aca="false">'AVB Input'!B77+'EQR Input'!B77</f>
        <v>3290383</v>
      </c>
      <c r="C77" s="25" t="n">
        <f aca="false">'AVB Input'!C77+'EQR Input'!C77</f>
        <v>369505</v>
      </c>
      <c r="D77" s="25" t="n">
        <f aca="false">'AVB Input'!D77+'EQR Input'!D77</f>
        <v>1466262</v>
      </c>
      <c r="E77" s="25" t="n">
        <f aca="false">'AVB Input'!E77+'EQR Input'!E77</f>
        <v>369700</v>
      </c>
      <c r="F77" s="25" t="n">
        <f aca="false">'AVB Input'!F77+'EQR Input'!F77</f>
        <v>380598</v>
      </c>
      <c r="G77" s="25" t="n">
        <f aca="false">'AVB Input'!G77+'EQR Input'!G77</f>
        <v>381101</v>
      </c>
      <c r="H77" s="25" t="n">
        <f aca="false">'AVB Input'!H77+'EQR Input'!H77</f>
        <v>381190</v>
      </c>
      <c r="I77" s="25" t="n">
        <f aca="false">'AVB Input'!I77+'EQR Input'!I77</f>
        <v>381482</v>
      </c>
      <c r="J77" s="25" t="n">
        <f aca="false">'AVB Input'!J77+'EQR Input'!J77</f>
        <v>402094</v>
      </c>
      <c r="K77" s="25" t="n">
        <f aca="false">'AVB Input'!K77+'EQR Input'!K77</f>
        <v>402340</v>
      </c>
      <c r="L77" s="25" t="n">
        <f aca="false">'AVB Input'!L77+'EQR Input'!L77</f>
        <v>402273</v>
      </c>
      <c r="M77" s="25" t="n">
        <f aca="false">'AVB Input'!M77+'EQR Input'!M77</f>
        <v>403227</v>
      </c>
      <c r="N77" s="25" t="n">
        <f aca="false">'AVB Input'!N77+'EQR Input'!N77</f>
        <v>422663</v>
      </c>
      <c r="O77" s="25" t="n">
        <f aca="false">'AVB Input'!O77+'EQR Input'!O77</f>
        <v>422968</v>
      </c>
      <c r="P77" s="25" t="n">
        <f aca="false">'AVB Input'!P77+'EQR Input'!P77</f>
        <v>423245</v>
      </c>
      <c r="Q77" s="25" t="n">
        <f aca="false">'AVB Input'!Q77+'EQR Input'!Q77</f>
        <v>424966</v>
      </c>
      <c r="R77" s="25" t="n">
        <f aca="false">'AVB Input'!R77+'EQR Input'!R77</f>
        <v>448590</v>
      </c>
      <c r="S77" s="25" t="n">
        <f aca="false">'AVB Input'!S77+'EQR Input'!S77</f>
        <v>448415</v>
      </c>
      <c r="T77" s="25" t="n">
        <f aca="false">'AVB Input'!T77+'EQR Input'!T77</f>
        <v>446963</v>
      </c>
      <c r="U77" s="25" t="n">
        <f aca="false">'AVB Input'!U77+'EQR Input'!U77</f>
        <v>446510</v>
      </c>
      <c r="V77" s="25" t="n">
        <f aca="false">'AVB Input'!V77+'EQR Input'!V77</f>
        <v>446452</v>
      </c>
      <c r="W77" s="25" t="n">
        <f aca="false">'AVB Input'!W77+'EQR Input'!W77</f>
        <v>447998</v>
      </c>
      <c r="X77" s="25" t="n">
        <f aca="false">'AVB Input'!X77+'EQR Input'!X77</f>
        <v>448413</v>
      </c>
      <c r="Y77" s="25" t="n">
        <f aca="false">'AVB Input'!Y77+'EQR Input'!Y77</f>
        <v>448954</v>
      </c>
      <c r="Z77" s="25" t="n">
        <f aca="false">'AVB Input'!Z77+'EQR Input'!Z77</f>
        <v>457724</v>
      </c>
      <c r="AA77" s="25" t="n">
        <f aca="false">'AVB Input'!AA77+'EQR Input'!AA77</f>
        <v>457845</v>
      </c>
      <c r="AB77" s="25" t="n">
        <f aca="false">'AVB Input'!AB77+'EQR Input'!AB77</f>
        <v>457858</v>
      </c>
      <c r="AC77" s="25" t="n">
        <f aca="false">'AVB Input'!AC77+'EQR Input'!AC77</f>
        <v>459429</v>
      </c>
      <c r="AD77" s="25" t="n">
        <f aca="false">'AVB Input'!AD77+'EQR Input'!AD77</f>
        <v>481927</v>
      </c>
      <c r="AE77" s="25" t="n">
        <f aca="false">'AVB Input'!AE77+'EQR Input'!AE77</f>
        <v>485875</v>
      </c>
      <c r="AF77" s="25" t="n">
        <f aca="false">'AVB Input'!AF77+'EQR Input'!AF77</f>
        <v>486340</v>
      </c>
      <c r="AG77" s="25" t="n">
        <f aca="false">'AVB Input'!AG77+'EQR Input'!AG77</f>
        <v>486067</v>
      </c>
      <c r="AH77" s="25" t="n">
        <f aca="false">'AVB Input'!AH77+'EQR Input'!AH77</f>
        <v>498544</v>
      </c>
      <c r="AI77" s="25" t="n">
        <f aca="false">'AVB Input'!AI77+'EQR Input'!AI77</f>
        <v>498050</v>
      </c>
      <c r="AJ77" s="25" t="n">
        <f aca="false">'AVB Input'!AJ77+'EQR Input'!AJ77</f>
        <v>498280</v>
      </c>
      <c r="AK77" s="25" t="n">
        <f aca="false">'AVB Input'!AK77+'EQR Input'!AK77</f>
        <v>498393</v>
      </c>
      <c r="AL77" s="25" t="n">
        <f aca="false">'AVB Input'!AL77+'EQR Input'!AL77</f>
        <v>513560</v>
      </c>
      <c r="AM77" s="25" t="n">
        <f aca="false">'AVB Input'!AM77+'EQR Input'!AM77</f>
        <v>512743</v>
      </c>
      <c r="AN77" s="25" t="n">
        <f aca="false">'AVB Input'!AN77+'EQR Input'!AN77</f>
        <v>511905</v>
      </c>
      <c r="AO77" s="25" t="n">
        <f aca="false">'AVB Input'!AO77+'EQR Input'!AO77</f>
        <v>507106</v>
      </c>
      <c r="AP77" s="25" t="n">
        <f aca="false">'AVB Input'!AP77+'EQR Input'!AP77</f>
        <v>512483</v>
      </c>
      <c r="AQ77" s="25" t="n">
        <f aca="false">'AVB Input'!AQ77+'EQR Input'!AQ77</f>
        <v>516558</v>
      </c>
    </row>
    <row r="78" customFormat="false" ht="15" hidden="false" customHeight="true" outlineLevel="0" collapsed="false">
      <c r="A78" s="3" t="s">
        <v>176</v>
      </c>
      <c r="B78" s="13" t="n">
        <f aca="false">B76*4/B55</f>
        <v>0.0268356937332176</v>
      </c>
      <c r="C78" s="13" t="n">
        <f aca="false">C76*4/C55</f>
        <v>0.0290016359365103</v>
      </c>
      <c r="D78" s="13" t="n">
        <f aca="false">D76*4/D55</f>
        <v>0.0302159432647957</v>
      </c>
      <c r="E78" s="13" t="n">
        <f aca="false">E76*4/E55</f>
        <v>0.0302919284093438</v>
      </c>
      <c r="F78" s="13" t="n">
        <f aca="false">F76*4/F55</f>
        <v>0.0310675422087737</v>
      </c>
      <c r="G78" s="13" t="n">
        <f aca="false">G76*4/G55</f>
        <v>0.029528006903178</v>
      </c>
      <c r="H78" s="13" t="n">
        <f aca="false">H76*4/H55</f>
        <v>0.0306323746233729</v>
      </c>
      <c r="I78" s="13" t="n">
        <f aca="false">I76*4/I55</f>
        <v>0.0311507695591729</v>
      </c>
      <c r="J78" s="13" t="n">
        <f aca="false">J76*4/J55</f>
        <v>0.0347497963102366</v>
      </c>
      <c r="K78" s="13" t="n">
        <f aca="false">K76*4/K55</f>
        <v>0.0334527579118836</v>
      </c>
      <c r="L78" s="13" t="n">
        <f aca="false">L76*4/L55</f>
        <v>0.0319389031603678</v>
      </c>
      <c r="M78" s="13" t="n">
        <f aca="false">M76*4/M55</f>
        <v>0.032642741330373</v>
      </c>
      <c r="N78" s="13" t="n">
        <f aca="false">N76*4/N55</f>
        <v>0.0296967637949757</v>
      </c>
      <c r="O78" s="13" t="n">
        <f aca="false">O76*4/O55</f>
        <v>0.0293814353476218</v>
      </c>
      <c r="P78" s="13" t="n">
        <f aca="false">P76*4/P55</f>
        <v>0.0267488329697162</v>
      </c>
      <c r="Q78" s="13" t="n">
        <f aca="false">Q76*4/Q55</f>
        <v>0.0280131363733104</v>
      </c>
      <c r="R78" s="13" t="n">
        <f aca="false">R76*4/R55</f>
        <v>0.0402909066667197</v>
      </c>
      <c r="S78" s="13" t="n">
        <f aca="false">S76*4/S55</f>
        <v>0.0403292326897326</v>
      </c>
      <c r="T78" s="13" t="n">
        <f aca="false">T76*4/T55</f>
        <v>0.0439247909078857</v>
      </c>
      <c r="U78" s="13" t="n">
        <f aca="false">U76*4/U55</f>
        <v>0.039446932073149</v>
      </c>
      <c r="V78" s="13" t="n">
        <f aca="false">V76*4/V55</f>
        <v>0.0333935307650404</v>
      </c>
      <c r="W78" s="13" t="n">
        <f aca="false">W76*4/W55</f>
        <v>0.0303936573777557</v>
      </c>
      <c r="X78" s="13" t="n">
        <f aca="false">X76*4/X55</f>
        <v>0.0287734483546847</v>
      </c>
      <c r="Y78" s="13" t="n">
        <f aca="false">Y76*4/Y55</f>
        <v>0.0254969118619285</v>
      </c>
      <c r="Z78" s="13" t="n">
        <f aca="false">Z76*4/Z55</f>
        <v>0.0262706480612344</v>
      </c>
      <c r="AA78" s="13" t="n">
        <f aca="false">AA76*4/AA55</f>
        <v>0.0331442966003571</v>
      </c>
      <c r="AB78" s="13" t="n">
        <f aca="false">AB76*4/AB55</f>
        <v>0.0352837063932604</v>
      </c>
      <c r="AC78" s="13" t="n">
        <f aca="false">AC76*4/AC55</f>
        <v>0.0402466654109298</v>
      </c>
      <c r="AD78" s="13" t="n">
        <f aca="false">AD76*4/AD55</f>
        <v>0.0410020315788756</v>
      </c>
      <c r="AE78" s="13" t="n">
        <f aca="false">AE76*4/AE55</f>
        <v>0.0368764805340058</v>
      </c>
      <c r="AF78" s="13" t="n">
        <f aca="false">AF76*4/AF55</f>
        <v>0.0410656578448653</v>
      </c>
      <c r="AG78" s="13" t="n">
        <f aca="false">AG76*4/AG55</f>
        <v>0.0385035727336174</v>
      </c>
      <c r="AH78" s="13" t="n">
        <f aca="false">AH76*4/AH55</f>
        <v>0.0390714766181471</v>
      </c>
      <c r="AI78" s="13" t="n">
        <f aca="false">AI76*4/AI55</f>
        <v>0.0352489763008284</v>
      </c>
      <c r="AJ78" s="13" t="n">
        <f aca="false">AJ76*4/AJ55</f>
        <v>0.0325957883115234</v>
      </c>
      <c r="AK78" s="13" t="n">
        <f aca="false">AK76*4/AK55</f>
        <v>0.0335894471083981</v>
      </c>
      <c r="AL78" s="13" t="n">
        <f aca="false">AL76*4/AL55</f>
        <v>0.0350652826515583</v>
      </c>
      <c r="AM78" s="13" t="n">
        <f aca="false">AM76*4/AM55</f>
        <v>0.0368756631368641</v>
      </c>
      <c r="AN78" s="13" t="n">
        <f aca="false">AN76*4/AN55</f>
        <v>0.0387714022858781</v>
      </c>
      <c r="AO78" s="13" t="n">
        <f aca="false">AO76*4/AO55</f>
        <v>0.0405725505275025</v>
      </c>
      <c r="AP78" s="13" t="n">
        <f aca="false">AP76*4/AP55</f>
        <v>0.044944251851903</v>
      </c>
      <c r="AQ78" s="13" t="n">
        <f aca="false">AQ76*4/AQ55</f>
        <v>0.0389481957179213</v>
      </c>
    </row>
    <row r="79" customFormat="false" ht="15" hidden="false" customHeight="true" outlineLevel="0" collapsed="false">
      <c r="A79" s="14" t="s">
        <v>337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</row>
    <row r="80" customFormat="false" ht="15" hidden="false" customHeight="true" outlineLevel="0" collapsed="false">
      <c r="A80" s="3" t="s">
        <v>338</v>
      </c>
      <c r="B80" s="25" t="n">
        <f aca="false">'EQR Input'!B80*'EQR Input'!B52</f>
        <v>2923968</v>
      </c>
      <c r="C80" s="25" t="n">
        <f aca="false">'EQR Input'!C80*'EQR Input'!C52</f>
        <v>0</v>
      </c>
      <c r="D80" s="25" t="n">
        <f aca="false">'EQR Input'!D80*'EQR Input'!D52</f>
        <v>1096971</v>
      </c>
      <c r="E80" s="25" t="n">
        <f aca="false">'EQR Input'!E80*'EQR Input'!E52</f>
        <v>0</v>
      </c>
      <c r="F80" s="25" t="n">
        <f aca="false">'EQR Input'!F80*'EQR Input'!F52</f>
        <v>0</v>
      </c>
      <c r="G80" s="25" t="n">
        <f aca="false">'EQR Input'!G80*'EQR Input'!G52</f>
        <v>0</v>
      </c>
      <c r="H80" s="25" t="n">
        <f aca="false">'EQR Input'!H80*'EQR Input'!H52</f>
        <v>0</v>
      </c>
      <c r="I80" s="25" t="n">
        <f aca="false">'EQR Input'!I80*'EQR Input'!I52</f>
        <v>0</v>
      </c>
      <c r="J80" s="25" t="n">
        <f aca="false">'EQR Input'!J80*'EQR Input'!J52</f>
        <v>0</v>
      </c>
      <c r="K80" s="25" t="n">
        <f aca="false">'EQR Input'!K80*'EQR Input'!K52</f>
        <v>0</v>
      </c>
      <c r="L80" s="25" t="n">
        <f aca="false">'EQR Input'!L80*'EQR Input'!L52</f>
        <v>0</v>
      </c>
      <c r="M80" s="25" t="n">
        <f aca="false">'EQR Input'!M80*'EQR Input'!M52</f>
        <v>0</v>
      </c>
      <c r="N80" s="25" t="n">
        <f aca="false">'EQR Input'!N80*'EQR Input'!N52</f>
        <v>0</v>
      </c>
      <c r="O80" s="25" t="n">
        <f aca="false">'EQR Input'!O80*'EQR Input'!O52</f>
        <v>0</v>
      </c>
      <c r="P80" s="25" t="n">
        <f aca="false">'EQR Input'!P80*'EQR Input'!P52</f>
        <v>0</v>
      </c>
      <c r="Q80" s="25" t="n">
        <f aca="false">'EQR Input'!Q80*'EQR Input'!Q52</f>
        <v>0</v>
      </c>
      <c r="R80" s="25" t="n">
        <f aca="false">'EQR Input'!R80*'EQR Input'!R52</f>
        <v>0</v>
      </c>
      <c r="S80" s="25" t="n">
        <f aca="false">'EQR Input'!S80*'EQR Input'!S52</f>
        <v>0</v>
      </c>
      <c r="T80" s="25" t="n">
        <f aca="false">'EQR Input'!T80*'EQR Input'!T52</f>
        <v>0</v>
      </c>
      <c r="U80" s="25" t="n">
        <f aca="false">'EQR Input'!U80*'EQR Input'!U52</f>
        <v>0</v>
      </c>
      <c r="V80" s="25" t="n">
        <f aca="false">'EQR Input'!V80*'EQR Input'!V52</f>
        <v>0</v>
      </c>
      <c r="W80" s="25" t="n">
        <f aca="false">'EQR Input'!W80*'EQR Input'!W52</f>
        <v>0</v>
      </c>
      <c r="X80" s="25" t="n">
        <f aca="false">'EQR Input'!X80*'EQR Input'!X52</f>
        <v>0</v>
      </c>
      <c r="Y80" s="25" t="n">
        <f aca="false">'EQR Input'!Y80*'EQR Input'!Y52</f>
        <v>0</v>
      </c>
      <c r="Z80" s="25" t="n">
        <f aca="false">'EQR Input'!Z80*'EQR Input'!Z52</f>
        <v>0</v>
      </c>
      <c r="AA80" s="25" t="n">
        <f aca="false">'EQR Input'!AA80*'EQR Input'!AA52</f>
        <v>0</v>
      </c>
      <c r="AB80" s="25" t="n">
        <f aca="false">'EQR Input'!AB80*'EQR Input'!AB52</f>
        <v>0</v>
      </c>
      <c r="AC80" s="25" t="n">
        <f aca="false">'EQR Input'!AC80*'EQR Input'!AC52</f>
        <v>0</v>
      </c>
      <c r="AD80" s="25" t="n">
        <f aca="false">'EQR Input'!AD80*'EQR Input'!AD52</f>
        <v>0</v>
      </c>
      <c r="AE80" s="25" t="n">
        <f aca="false">'EQR Input'!AE80*'EQR Input'!AE52</f>
        <v>0</v>
      </c>
      <c r="AF80" s="25" t="n">
        <f aca="false">'EQR Input'!AF80*'EQR Input'!AF52</f>
        <v>0</v>
      </c>
      <c r="AG80" s="25" t="n">
        <f aca="false">'EQR Input'!AG80*'EQR Input'!AG52</f>
        <v>0</v>
      </c>
      <c r="AH80" s="25" t="n">
        <f aca="false">'EQR Input'!AH80*'EQR Input'!AH52</f>
        <v>0</v>
      </c>
      <c r="AI80" s="25" t="n">
        <f aca="false">'EQR Input'!AI80*'EQR Input'!AI52</f>
        <v>0</v>
      </c>
      <c r="AJ80" s="25" t="n">
        <f aca="false">'EQR Input'!AJ80*'EQR Input'!AJ52</f>
        <v>0</v>
      </c>
      <c r="AK80" s="25" t="n">
        <f aca="false">'EQR Input'!AK80*'EQR Input'!AK52</f>
        <v>0</v>
      </c>
      <c r="AL80" s="25" t="n">
        <f aca="false">'EQR Input'!AL80*'EQR Input'!AL52</f>
        <v>0</v>
      </c>
      <c r="AM80" s="25" t="n">
        <f aca="false">'EQR Input'!AM80*'EQR Input'!AM52</f>
        <v>0</v>
      </c>
      <c r="AN80" s="25" t="n">
        <f aca="false">'EQR Input'!AN80*'EQR Input'!AN52</f>
        <v>0</v>
      </c>
      <c r="AO80" s="25" t="n">
        <f aca="false">'EQR Input'!AO80*'EQR Input'!AO52</f>
        <v>0</v>
      </c>
      <c r="AP80" s="25" t="n">
        <f aca="false">'EQR Input'!AP80*'EQR Input'!AP52</f>
        <v>0</v>
      </c>
      <c r="AQ80" s="25" t="n">
        <f aca="false">'EQR Input'!AQ80*'EQR Input'!AQ52</f>
        <v>0</v>
      </c>
    </row>
    <row r="82" customFormat="false" ht="15" hidden="false" customHeight="true" outlineLevel="0" collapsed="false">
      <c r="A82" s="12" t="s">
        <v>339</v>
      </c>
    </row>
    <row r="83" customFormat="false" ht="15" hidden="false" customHeight="true" outlineLevel="0" collapsed="false">
      <c r="A83" s="3" t="s">
        <v>340</v>
      </c>
      <c r="B83" s="11" t="s">
        <v>212</v>
      </c>
      <c r="C83" s="11" t="s">
        <v>213</v>
      </c>
      <c r="D83" s="11" t="s">
        <v>214</v>
      </c>
      <c r="E83" s="11" t="s">
        <v>215</v>
      </c>
      <c r="F83" s="11" t="s">
        <v>216</v>
      </c>
      <c r="G83" s="11" t="s">
        <v>217</v>
      </c>
      <c r="H83" s="11" t="s">
        <v>218</v>
      </c>
      <c r="I83" s="11" t="s">
        <v>219</v>
      </c>
      <c r="J83" s="11" t="s">
        <v>220</v>
      </c>
      <c r="K83" s="11" t="s">
        <v>221</v>
      </c>
      <c r="L83" s="11" t="s">
        <v>222</v>
      </c>
    </row>
    <row r="84" customFormat="false" ht="15" hidden="false" customHeight="true" outlineLevel="0" collapsed="false">
      <c r="A84" s="3" t="s">
        <v>341</v>
      </c>
      <c r="B84" s="30" t="n">
        <f aca="false">SUM(B22:E22)/1000</f>
        <v>3118.623</v>
      </c>
      <c r="C84" s="30" t="n">
        <f aca="false">SUM(F22:I22)/1000</f>
        <v>3228.886</v>
      </c>
      <c r="D84" s="30" t="n">
        <f aca="false">SUM(J22:M22)/1000</f>
        <v>3369.732</v>
      </c>
      <c r="E84" s="30" t="n">
        <f aca="false">SUM(N22:Q22)/1000</f>
        <v>3522.622</v>
      </c>
      <c r="F84" s="30" t="n">
        <f aca="false">SUM(R22:U22)/1000</f>
        <v>3317.553</v>
      </c>
      <c r="G84" s="30" t="n">
        <f aca="false">SUM(V22:Y22)/1000</f>
        <v>3141.52</v>
      </c>
      <c r="H84" s="30" t="n">
        <f aca="false">SUM(Z22:AC22)/1000</f>
        <v>3640.348</v>
      </c>
      <c r="I84" s="30" t="n">
        <f aca="false">SUM(AD22:AG22)/1000</f>
        <v>3841.043</v>
      </c>
      <c r="J84" s="30" t="n">
        <f aca="false">SUM(AH22:AK22)/1000</f>
        <v>4009.675</v>
      </c>
      <c r="K84" s="30" t="n">
        <f aca="false">SUM(AL22:AO22)/1000</f>
        <v>4123.186</v>
      </c>
      <c r="L84" s="30" t="n">
        <f aca="false">SUM(AP22:AQ22)*2/1000</f>
        <v>4159.878</v>
      </c>
    </row>
    <row r="85" customFormat="false" ht="15" hidden="false" customHeight="true" outlineLevel="0" collapsed="false">
      <c r="A85" s="3" t="s">
        <v>342</v>
      </c>
      <c r="B85" s="30" t="n">
        <f aca="false">SUM(B35:E35)/1000</f>
        <v>2944.478</v>
      </c>
      <c r="C85" s="30" t="n">
        <f aca="false">SUM(F35:I35)/1000</f>
        <v>2989.417</v>
      </c>
      <c r="D85" s="30" t="n">
        <f aca="false">SUM(J35:M35)/1000</f>
        <v>3115.572</v>
      </c>
      <c r="E85" s="30" t="n">
        <f aca="false">SUM(N35:Q35)/1000</f>
        <v>3240.737</v>
      </c>
      <c r="F85" s="30" t="n">
        <f aca="false">SUM(R35:U35)/1000</f>
        <v>3052.341</v>
      </c>
      <c r="G85" s="30" t="n">
        <f aca="false">SUM(V35:Y35)/1000</f>
        <v>2844.761</v>
      </c>
      <c r="H85" s="30" t="n">
        <f aca="false">SUM(Z35:AC35)/1000</f>
        <v>3299.245</v>
      </c>
      <c r="I85" s="30" t="n">
        <f aca="false">SUM(AD35:AG35)/1000</f>
        <v>3487.091</v>
      </c>
      <c r="J85" s="30" t="n">
        <f aca="false">SUM(AH35:AK35)/1000</f>
        <v>3613.197</v>
      </c>
      <c r="K85" s="30" t="n">
        <f aca="false">SUM(AL35:AO35)/1000</f>
        <v>3773.488</v>
      </c>
      <c r="L85" s="30" t="n">
        <f aca="false">SUM(AP35:AQ35)*2/1000</f>
        <v>3634.26</v>
      </c>
    </row>
    <row r="86" customFormat="false" ht="15" hidden="false" customHeight="true" outlineLevel="0" collapsed="false">
      <c r="A86" s="3" t="s">
        <v>343</v>
      </c>
      <c r="B86" s="30" t="n">
        <f aca="false">SUM(B26:E26)/1000</f>
        <v>2259.291</v>
      </c>
      <c r="C86" s="30" t="n">
        <f aca="false">SUM(F26:I26)/1000</f>
        <v>2372.122</v>
      </c>
      <c r="D86" s="30" t="n">
        <f aca="false">SUM(J26:M26)/1000</f>
        <v>2423.619</v>
      </c>
      <c r="E86" s="30" t="n">
        <f aca="false">SUM(N26:Q26)/1000</f>
        <v>2591.748</v>
      </c>
      <c r="F86" s="30" t="n">
        <f aca="false">SUM(R26:U26)/1000</f>
        <v>2424.553</v>
      </c>
      <c r="G86" s="30" t="n">
        <f aca="false">SUM(V26:Y26)/1000</f>
        <v>2286.313</v>
      </c>
      <c r="H86" s="30" t="n">
        <f aca="false">SUM(Z26:AC26)/1000</f>
        <v>2727.649</v>
      </c>
      <c r="I86" s="30" t="n">
        <f aca="false">SUM(AD26:AG26)/1000</f>
        <v>2926.287</v>
      </c>
      <c r="J86" s="30" t="n">
        <f aca="false">SUM(AH26:AK26)/1000</f>
        <v>3034.563</v>
      </c>
      <c r="K86" s="30" t="n">
        <f aca="false">SUM(AL26:AO26)/1000</f>
        <v>3166.443</v>
      </c>
      <c r="L86" s="30" t="n">
        <f aca="false">SUM(AP26:AQ26)*2/1000</f>
        <v>2989.042</v>
      </c>
    </row>
    <row r="87" customFormat="false" ht="15" hidden="false" customHeight="true" outlineLevel="0" collapsed="false">
      <c r="A87" s="3" t="s">
        <v>344</v>
      </c>
      <c r="B87" s="30" t="n">
        <f aca="false">SUM(B27:E27)/1000</f>
        <v>2304.991</v>
      </c>
      <c r="C87" s="30" t="n">
        <f aca="false">SUM(F27:I27)/1000</f>
        <v>2389.213</v>
      </c>
      <c r="D87" s="30" t="n">
        <f aca="false">SUM(J27:M27)/1000</f>
        <v>2492.996</v>
      </c>
      <c r="E87" s="30" t="n">
        <f aca="false">SUM(N27:Q27)/1000</f>
        <v>2651.275</v>
      </c>
      <c r="F87" s="30" t="n">
        <f aca="false">SUM(R27:U27)/1000</f>
        <v>2476.965</v>
      </c>
      <c r="G87" s="30" t="n">
        <f aca="false">SUM(V27:Y27)/1000</f>
        <v>2314.836</v>
      </c>
      <c r="H87" s="30" t="n">
        <f aca="false">SUM(Z27:AC27)/1000</f>
        <v>2741.827</v>
      </c>
      <c r="I87" s="30" t="n">
        <f aca="false">SUM(AD27:AG27)/1000</f>
        <v>2982.679</v>
      </c>
      <c r="J87" s="30" t="n">
        <f aca="false">SUM(AH27:AK27)/1000</f>
        <v>3090</v>
      </c>
      <c r="K87" s="30" t="n">
        <f aca="false">SUM(AL27:AO27)/1000</f>
        <v>3163.98</v>
      </c>
      <c r="L87" s="30" t="n">
        <f aca="false">SUM(AP27:AQ27)*2/1000</f>
        <v>3158.368</v>
      </c>
    </row>
    <row r="88" customFormat="false" ht="15" hidden="false" customHeight="true" outlineLevel="0" collapsed="false">
      <c r="A88" s="3" t="s">
        <v>345</v>
      </c>
      <c r="B88" s="30" t="n">
        <f aca="false">SUM(B45:E45)/1000</f>
        <v>2065.843</v>
      </c>
      <c r="C88" s="30" t="n">
        <f aca="false">SUM(F45:I45)/1000</f>
        <v>2166.731</v>
      </c>
      <c r="D88" s="30" t="n">
        <f aca="false">SUM(J45:M45)/1000</f>
        <v>2276.82</v>
      </c>
      <c r="E88" s="30" t="n">
        <f aca="false">SUM(N45:Q45)/1000</f>
        <v>2423.64</v>
      </c>
      <c r="F88" s="30" t="n">
        <f aca="false">SUM(R45:U45)/1000</f>
        <v>2285.888</v>
      </c>
      <c r="G88" s="30" t="n">
        <f aca="false">SUM(V45:Y45)/1000</f>
        <v>2092.03</v>
      </c>
      <c r="H88" s="30" t="n">
        <f aca="false">SUM(Z45:AC45)/1000</f>
        <v>2458.494</v>
      </c>
      <c r="I88" s="30" t="n">
        <f aca="false">SUM(AD45:AG45)/1000</f>
        <v>2640.812</v>
      </c>
      <c r="J88" s="30" t="n">
        <f aca="false">SUM(AH45:AK45)/1000</f>
        <v>2796.828</v>
      </c>
      <c r="K88" s="30" t="n">
        <f aca="false">SUM(AL45:AO45)/1000</f>
        <v>2803.832</v>
      </c>
      <c r="L88" s="30" t="n">
        <f aca="false">SUM(AP45:AQ45)*2/1000</f>
        <v>2756.336</v>
      </c>
    </row>
    <row r="89" customFormat="false" ht="15" hidden="false" customHeight="true" outlineLevel="0" collapsed="false">
      <c r="A89" s="3" t="s">
        <v>346</v>
      </c>
      <c r="B89" s="30" t="n">
        <f aca="false">(SUM(B10:E10)+SUM(B11:E11))/1000</f>
        <v>682.389</v>
      </c>
      <c r="C89" s="30" t="n">
        <f aca="false">(SUM(F10:I10)+SUM(F11:I11))/1000</f>
        <v>592.077</v>
      </c>
      <c r="D89" s="30" t="n">
        <f aca="false">(SUM(J10:M10)+SUM(J11:M11))/1000</f>
        <v>645.645</v>
      </c>
      <c r="E89" s="30" t="n">
        <f aca="false">(SUM(N10:Q10)+SUM(N11:Q11))/1000</f>
        <v>605.331</v>
      </c>
      <c r="F89" s="30" t="n">
        <f aca="false">(SUM(R10:U10)+SUM(R11:U11))/1000</f>
        <v>588.163</v>
      </c>
      <c r="G89" s="30" t="n">
        <f aca="false">(SUM(V10:Y10)+SUM(V11:Y11))/1000</f>
        <v>501.625</v>
      </c>
      <c r="H89" s="30" t="n">
        <f aca="false">(SUM(Z10:AC10)+SUM(Z11:AC11))/1000</f>
        <v>521.723</v>
      </c>
      <c r="I89" s="30" t="n">
        <f aca="false">(SUM(AD10:AG10)+SUM(AD11:AG11))/1000</f>
        <v>484.489</v>
      </c>
      <c r="J89" s="30" t="n">
        <f aca="false">(SUM(AH10:AK10)+SUM(AH11:AK11))/1000</f>
        <v>520.158</v>
      </c>
      <c r="K89" s="30" t="n">
        <f aca="false">(SUM(AL10:AO10)+SUM(AL11:AO11))/1000</f>
        <v>574.747</v>
      </c>
      <c r="L89" s="30" t="n">
        <f aca="false">(SUM(AP10:AQ10)+SUM(AP11:AQ11))*2/1000</f>
        <v>611.362</v>
      </c>
    </row>
    <row r="90" customFormat="false" ht="15" hidden="false" customHeight="true" outlineLevel="0" collapsed="false">
      <c r="A90" s="3" t="s">
        <v>347</v>
      </c>
      <c r="B90" s="30" t="n">
        <f aca="false">B84-B89</f>
        <v>2436.234</v>
      </c>
      <c r="C90" s="30" t="n">
        <f aca="false">C84-C89</f>
        <v>2636.809</v>
      </c>
      <c r="D90" s="30" t="n">
        <f aca="false">D84-D89</f>
        <v>2724.087</v>
      </c>
      <c r="E90" s="30" t="n">
        <f aca="false">E84-E89</f>
        <v>2917.291</v>
      </c>
      <c r="F90" s="30" t="n">
        <f aca="false">F84-F89</f>
        <v>2729.39</v>
      </c>
      <c r="G90" s="30" t="n">
        <f aca="false">G84-G89</f>
        <v>2639.895</v>
      </c>
      <c r="H90" s="30" t="n">
        <f aca="false">H84-H89</f>
        <v>3118.625</v>
      </c>
      <c r="I90" s="30" t="n">
        <f aca="false">I84-I89</f>
        <v>3356.554</v>
      </c>
      <c r="J90" s="30" t="n">
        <f aca="false">J84-J89</f>
        <v>3489.517</v>
      </c>
      <c r="K90" s="30" t="n">
        <f aca="false">K84-K89</f>
        <v>3548.439</v>
      </c>
      <c r="L90" s="30" t="n">
        <f aca="false">L84-L89</f>
        <v>3548.516</v>
      </c>
    </row>
    <row r="91" customFormat="false" ht="15" hidden="false" customHeight="true" outlineLevel="0" collapsed="false">
      <c r="A91" s="3" t="s">
        <v>348</v>
      </c>
      <c r="B91" s="7" t="n">
        <f aca="false">E55</f>
        <v>63.8913243907244</v>
      </c>
      <c r="C91" s="7" t="n">
        <f aca="false">I55</f>
        <v>63.8240509653149</v>
      </c>
      <c r="D91" s="7" t="n">
        <f aca="false">M55</f>
        <v>64.1547022777756</v>
      </c>
      <c r="E91" s="7" t="n">
        <f aca="false">Q55</f>
        <v>77.9723963939617</v>
      </c>
      <c r="F91" s="7" t="n">
        <f aca="false">U55</f>
        <v>58.3557943674786</v>
      </c>
      <c r="G91" s="7" t="n">
        <f aca="false">Y55</f>
        <v>90.4683154117597</v>
      </c>
      <c r="H91" s="7" t="n">
        <f aca="false">AC55</f>
        <v>58.4151833523135</v>
      </c>
      <c r="I91" s="7" t="n">
        <f aca="false">AG55</f>
        <v>64.117571010173</v>
      </c>
      <c r="J91" s="7" t="n">
        <f aca="false">AK55</f>
        <v>75.2867493502274</v>
      </c>
      <c r="K91" s="7" t="n">
        <f aca="false">AO55</f>
        <v>63.9864226554933</v>
      </c>
      <c r="L91" s="7" t="n">
        <f aca="false">AQ55</f>
        <v>67.7405665148867</v>
      </c>
    </row>
    <row r="92" customFormat="false" ht="15" hidden="false" customHeight="true" outlineLevel="0" collapsed="false">
      <c r="A92" s="3" t="s">
        <v>349</v>
      </c>
      <c r="B92" s="30" t="n">
        <f aca="false">E56/1000</f>
        <v>48818.2851886</v>
      </c>
      <c r="C92" s="30" t="n">
        <f aca="false">I56/1000</f>
        <v>48985.24247054</v>
      </c>
      <c r="D92" s="30" t="n">
        <f aca="false">M56/1000</f>
        <v>49410.9236622</v>
      </c>
      <c r="E92" s="30" t="n">
        <f aca="false">Q56/1000</f>
        <v>60680.95972358</v>
      </c>
      <c r="F92" s="30" t="n">
        <f aca="false">U56/1000</f>
        <v>45277.03185353</v>
      </c>
      <c r="G92" s="30" t="n">
        <f aca="false">Y56/1000</f>
        <v>70432.68650434</v>
      </c>
      <c r="H92" s="30" t="n">
        <f aca="false">AC56/1000</f>
        <v>45661.32327328</v>
      </c>
      <c r="I92" s="30" t="n">
        <f aca="false">AG56/1000</f>
        <v>50495.781611</v>
      </c>
      <c r="J92" s="30" t="n">
        <f aca="false">AK56/1000</f>
        <v>59351.14065934</v>
      </c>
      <c r="K92" s="30" t="n">
        <f aca="false">AO56/1000</f>
        <v>49994.98364356</v>
      </c>
      <c r="L92" s="30" t="n">
        <f aca="false">AQ56/1000</f>
        <v>53050.77582963</v>
      </c>
    </row>
    <row r="93" customFormat="false" ht="15" hidden="false" customHeight="true" outlineLevel="0" collapsed="false">
      <c r="A93" s="3" t="s">
        <v>350</v>
      </c>
      <c r="B93" s="30" t="n">
        <f aca="false">E60/1000</f>
        <v>16018.138</v>
      </c>
      <c r="C93" s="30" t="n">
        <f aca="false">I60/1000</f>
        <v>16286.761</v>
      </c>
      <c r="D93" s="30" t="n">
        <f aca="false">M60/1000</f>
        <v>15858.202</v>
      </c>
      <c r="E93" s="30" t="n">
        <f aca="false">Q60/1000</f>
        <v>16333.246</v>
      </c>
      <c r="F93" s="30" t="n">
        <f aca="false">U60/1000</f>
        <v>15608.593</v>
      </c>
      <c r="G93" s="30" t="n">
        <f aca="false">Y60/1000</f>
        <v>16445</v>
      </c>
      <c r="H93" s="30" t="n">
        <f aca="false">AC60/1000</f>
        <v>15741.767</v>
      </c>
      <c r="I93" s="30" t="n">
        <f aca="false">AG60/1000</f>
        <v>15372.272</v>
      </c>
      <c r="J93" s="30" t="n">
        <f aca="false">AK60/1000</f>
        <v>16198.994</v>
      </c>
      <c r="K93" s="30" t="n">
        <f aca="false">AO60/1000</f>
        <v>17503.562</v>
      </c>
      <c r="L93" s="30" t="n">
        <f aca="false">AQ60/1000</f>
        <v>17286.449</v>
      </c>
    </row>
    <row r="94" customFormat="false" ht="15" hidden="false" customHeight="true" outlineLevel="0" collapsed="false">
      <c r="A94" s="3" t="s">
        <v>351</v>
      </c>
      <c r="B94" s="30" t="n">
        <f aca="false">E63/1000</f>
        <v>64873.7031886</v>
      </c>
      <c r="C94" s="30" t="n">
        <f aca="false">I63/1000</f>
        <v>65309.28347054</v>
      </c>
      <c r="D94" s="30" t="n">
        <f aca="false">M63/1000</f>
        <v>65306.4056622</v>
      </c>
      <c r="E94" s="30" t="n">
        <f aca="false">Q63/1000</f>
        <v>77051.48572358</v>
      </c>
      <c r="F94" s="30" t="n">
        <f aca="false">U63/1000</f>
        <v>60922.90485353</v>
      </c>
      <c r="G94" s="30" t="n">
        <f aca="false">Y63/1000</f>
        <v>86914.96650434</v>
      </c>
      <c r="H94" s="30" t="n">
        <f aca="false">AC63/1000</f>
        <v>61440.37027328</v>
      </c>
      <c r="I94" s="30" t="n">
        <f aca="false">AG63/1000</f>
        <v>65905.333611</v>
      </c>
      <c r="J94" s="30" t="n">
        <f aca="false">AK63/1000</f>
        <v>75567.28965934</v>
      </c>
      <c r="K94" s="30" t="n">
        <f aca="false">AO63/1000</f>
        <v>67515.70064356</v>
      </c>
      <c r="L94" s="30" t="n">
        <f aca="false">AQ63/1000</f>
        <v>70354.37982963</v>
      </c>
    </row>
    <row r="95" customFormat="false" ht="15" hidden="false" customHeight="true" outlineLevel="0" collapsed="false">
      <c r="A95" s="3" t="s">
        <v>352</v>
      </c>
      <c r="B95" s="30" t="n">
        <f aca="false">E72/1000</f>
        <v>46095.7461886</v>
      </c>
      <c r="C95" s="30" t="n">
        <f aca="false">I72/1000</f>
        <v>47348.06847054</v>
      </c>
      <c r="D95" s="30" t="n">
        <f aca="false">M72/1000</f>
        <v>47358.7616622</v>
      </c>
      <c r="E95" s="30" t="n">
        <f aca="false">Q72/1000</f>
        <v>59098.89072358</v>
      </c>
      <c r="F95" s="30" t="n">
        <f aca="false">U72/1000</f>
        <v>43679.82085353</v>
      </c>
      <c r="G95" s="30" t="n">
        <f aca="false">Y72/1000</f>
        <v>69390.73450434</v>
      </c>
      <c r="H95" s="30" t="n">
        <f aca="false">AC72/1000</f>
        <v>44236.06927328</v>
      </c>
      <c r="I95" s="30" t="n">
        <f aca="false">AG72/1000</f>
        <v>48835.468611</v>
      </c>
      <c r="J95" s="30" t="n">
        <f aca="false">AK72/1000</f>
        <v>57831.69765934</v>
      </c>
      <c r="K95" s="30" t="n">
        <f aca="false">AO72/1000</f>
        <v>48225.53564356</v>
      </c>
      <c r="L95" s="30" t="n">
        <f aca="false">AQ72/1000</f>
        <v>51163.63982963</v>
      </c>
    </row>
    <row r="96" customFormat="false" ht="15" hidden="false" customHeight="true" outlineLevel="0" collapsed="false">
      <c r="A96" s="3" t="s">
        <v>353</v>
      </c>
      <c r="B96" s="30" t="n">
        <f aca="false">E73/1000</f>
        <v>62151.1641886</v>
      </c>
      <c r="C96" s="30" t="n">
        <f aca="false">I73/1000</f>
        <v>63672.10947054</v>
      </c>
      <c r="D96" s="30" t="n">
        <f aca="false">M73/1000</f>
        <v>63254.2436622</v>
      </c>
      <c r="E96" s="30" t="n">
        <f aca="false">Q73/1000</f>
        <v>75469.41672358</v>
      </c>
      <c r="F96" s="30" t="n">
        <f aca="false">U73/1000</f>
        <v>59325.69385353</v>
      </c>
      <c r="G96" s="30" t="n">
        <f aca="false">Y73/1000</f>
        <v>85873.01450434</v>
      </c>
      <c r="H96" s="30" t="n">
        <f aca="false">AC73/1000</f>
        <v>60015.11627328</v>
      </c>
      <c r="I96" s="30" t="n">
        <f aca="false">AG73/1000</f>
        <v>64245.020611</v>
      </c>
      <c r="J96" s="30" t="n">
        <f aca="false">AK73/1000</f>
        <v>74047.84665934</v>
      </c>
      <c r="K96" s="30" t="n">
        <f aca="false">AO73/1000</f>
        <v>65746.25264356</v>
      </c>
      <c r="L96" s="30" t="n">
        <f aca="false">AQ73/1000</f>
        <v>68467.24382963</v>
      </c>
    </row>
    <row r="97" customFormat="false" ht="15" hidden="false" customHeight="true" outlineLevel="0" collapsed="false">
      <c r="A97" s="3" t="s">
        <v>354</v>
      </c>
      <c r="B97" s="32" t="n">
        <f aca="false">B96/B84</f>
        <v>19.9290405376347</v>
      </c>
      <c r="C97" s="32" t="n">
        <f aca="false">C96/C84</f>
        <v>19.7195284907984</v>
      </c>
      <c r="D97" s="32" t="n">
        <f aca="false">D96/D84</f>
        <v>18.7712980326625</v>
      </c>
      <c r="E97" s="32" t="n">
        <f aca="false">E96/E84</f>
        <v>21.4242165987665</v>
      </c>
      <c r="F97" s="32" t="n">
        <f aca="false">F96/F84</f>
        <v>17.8823650604919</v>
      </c>
      <c r="G97" s="32" t="n">
        <f aca="false">G96/G84</f>
        <v>27.3348616288739</v>
      </c>
      <c r="H97" s="32" t="n">
        <f aca="false">H96/H84</f>
        <v>16.4860931628734</v>
      </c>
      <c r="I97" s="32" t="n">
        <f aca="false">I96/I84</f>
        <v>16.7259311106384</v>
      </c>
      <c r="J97" s="32" t="n">
        <f aca="false">J96/J84</f>
        <v>18.4672938977199</v>
      </c>
      <c r="K97" s="32" t="n">
        <f aca="false">K96/K84</f>
        <v>15.9454976427355</v>
      </c>
      <c r="L97" s="32" t="n">
        <f aca="false">L96/L84</f>
        <v>16.4589547649306</v>
      </c>
    </row>
    <row r="98" customFormat="false" ht="15" hidden="false" customHeight="true" outlineLevel="0" collapsed="false">
      <c r="A98" s="3" t="s">
        <v>355</v>
      </c>
      <c r="B98" s="32" t="n">
        <f aca="false">B95/B90</f>
        <v>18.9209025851376</v>
      </c>
      <c r="C98" s="32" t="n">
        <f aca="false">C95/C90</f>
        <v>17.9565787550558</v>
      </c>
      <c r="D98" s="32" t="n">
        <f aca="false">D95/D90</f>
        <v>17.385186912973</v>
      </c>
      <c r="E98" s="32" t="n">
        <f aca="false">E95/E90</f>
        <v>20.2581404198553</v>
      </c>
      <c r="F98" s="32" t="n">
        <f aca="false">F95/F90</f>
        <v>16.0035102545001</v>
      </c>
      <c r="G98" s="32" t="n">
        <f aca="false">G95/G90</f>
        <v>26.2854145730569</v>
      </c>
      <c r="H98" s="32" t="n">
        <f aca="false">H95/H90</f>
        <v>14.1844785035969</v>
      </c>
      <c r="I98" s="32" t="n">
        <f aca="false">I95/I90</f>
        <v>14.5492873378471</v>
      </c>
      <c r="J98" s="32" t="n">
        <f aca="false">J95/J90</f>
        <v>16.5729806329472</v>
      </c>
      <c r="K98" s="32" t="n">
        <f aca="false">K95/K90</f>
        <v>13.5906339783663</v>
      </c>
      <c r="L98" s="32" t="n">
        <f aca="false">L95/L90</f>
        <v>14.4183201737374</v>
      </c>
    </row>
    <row r="99" customFormat="false" ht="15" hidden="false" customHeight="true" outlineLevel="0" collapsed="false">
      <c r="A99" s="3" t="s">
        <v>356</v>
      </c>
      <c r="B99" s="30" t="n">
        <f aca="false">B84-B85</f>
        <v>174.145</v>
      </c>
      <c r="C99" s="30" t="n">
        <f aca="false">C84-C85</f>
        <v>239.469</v>
      </c>
      <c r="D99" s="30" t="n">
        <f aca="false">D84-D85</f>
        <v>254.16</v>
      </c>
      <c r="E99" s="30" t="n">
        <f aca="false">E84-E85</f>
        <v>281.885</v>
      </c>
      <c r="F99" s="30" t="n">
        <f aca="false">F84-F85</f>
        <v>265.212</v>
      </c>
      <c r="G99" s="30" t="n">
        <f aca="false">G84-G85</f>
        <v>296.759</v>
      </c>
      <c r="H99" s="30" t="n">
        <f aca="false">H84-H85</f>
        <v>341.103</v>
      </c>
      <c r="I99" s="30" t="n">
        <f aca="false">I84-I85</f>
        <v>353.952</v>
      </c>
      <c r="J99" s="30" t="n">
        <f aca="false">J84-J85</f>
        <v>396.478</v>
      </c>
      <c r="K99" s="30" t="n">
        <f aca="false">K84-K85</f>
        <v>349.698</v>
      </c>
      <c r="L99" s="30" t="n">
        <f aca="false">L84-L85</f>
        <v>525.618</v>
      </c>
    </row>
    <row r="100" customFormat="false" ht="15" hidden="false" customHeight="true" outlineLevel="0" collapsed="false">
      <c r="A100" s="3" t="s">
        <v>357</v>
      </c>
      <c r="B100" s="30" t="n">
        <f aca="false">B85-B86</f>
        <v>685.187</v>
      </c>
      <c r="C100" s="30" t="n">
        <f aca="false">C85-C86</f>
        <v>617.295</v>
      </c>
      <c r="D100" s="30" t="n">
        <f aca="false">D85-D86</f>
        <v>691.953</v>
      </c>
      <c r="E100" s="30" t="n">
        <f aca="false">E85-E86</f>
        <v>648.989</v>
      </c>
      <c r="F100" s="30" t="n">
        <f aca="false">F85-F86</f>
        <v>627.788</v>
      </c>
      <c r="G100" s="30" t="n">
        <f aca="false">G85-G86</f>
        <v>558.448</v>
      </c>
      <c r="H100" s="30" t="n">
        <f aca="false">H85-H86</f>
        <v>571.596</v>
      </c>
      <c r="I100" s="30" t="n">
        <f aca="false">I85-I86</f>
        <v>560.804</v>
      </c>
      <c r="J100" s="30" t="n">
        <f aca="false">J85-J86</f>
        <v>578.634</v>
      </c>
      <c r="K100" s="30" t="n">
        <f aca="false">K85-K86</f>
        <v>607.045</v>
      </c>
      <c r="L100" s="30" t="n">
        <f aca="false">L85-L86</f>
        <v>645.218</v>
      </c>
    </row>
    <row r="101" customFormat="false" ht="15" hidden="false" customHeight="true" outlineLevel="0" collapsed="false">
      <c r="A101" s="3" t="s">
        <v>358</v>
      </c>
      <c r="B101" s="30" t="n">
        <f aca="false">B86-B87</f>
        <v>-45.6999999999998</v>
      </c>
      <c r="C101" s="30" t="n">
        <f aca="false">C86-C87</f>
        <v>-17.0910000000004</v>
      </c>
      <c r="D101" s="30" t="n">
        <f aca="false">D86-D87</f>
        <v>-69.377</v>
      </c>
      <c r="E101" s="30" t="n">
        <f aca="false">E86-E87</f>
        <v>-59.527</v>
      </c>
      <c r="F101" s="30" t="n">
        <f aca="false">F86-F87</f>
        <v>-52.4120000000003</v>
      </c>
      <c r="G101" s="30" t="n">
        <f aca="false">G86-G87</f>
        <v>-28.5229999999997</v>
      </c>
      <c r="H101" s="30" t="n">
        <f aca="false">H86-H87</f>
        <v>-14.1780000000003</v>
      </c>
      <c r="I101" s="30" t="n">
        <f aca="false">I86-I87</f>
        <v>-56.3920000000003</v>
      </c>
      <c r="J101" s="30" t="n">
        <f aca="false">J86-J87</f>
        <v>-55.4369999999999</v>
      </c>
      <c r="K101" s="30" t="n">
        <f aca="false">K86-K87</f>
        <v>2.46300000000019</v>
      </c>
      <c r="L101" s="30" t="n">
        <f aca="false">L86-L87</f>
        <v>-169.326</v>
      </c>
    </row>
    <row r="102" customFormat="false" ht="15" hidden="false" customHeight="true" outlineLevel="0" collapsed="false">
      <c r="A102" s="3" t="s">
        <v>359</v>
      </c>
      <c r="B102" s="30" t="n">
        <f aca="false">B87-B88</f>
        <v>239.148</v>
      </c>
      <c r="C102" s="30" t="n">
        <f aca="false">C87-C88</f>
        <v>222.482</v>
      </c>
      <c r="D102" s="30" t="n">
        <f aca="false">D87-D88</f>
        <v>216.176</v>
      </c>
      <c r="E102" s="30" t="n">
        <f aca="false">E87-E88</f>
        <v>227.635</v>
      </c>
      <c r="F102" s="30" t="n">
        <f aca="false">F87-F88</f>
        <v>191.077</v>
      </c>
      <c r="G102" s="30" t="n">
        <f aca="false">G87-G88</f>
        <v>222.806</v>
      </c>
      <c r="H102" s="30" t="n">
        <f aca="false">H87-H88</f>
        <v>283.333</v>
      </c>
      <c r="I102" s="30" t="n">
        <f aca="false">I87-I88</f>
        <v>341.867</v>
      </c>
      <c r="J102" s="30" t="n">
        <f aca="false">J87-J88</f>
        <v>293.172</v>
      </c>
      <c r="K102" s="30" t="n">
        <f aca="false">K87-K88</f>
        <v>360.148</v>
      </c>
      <c r="L102" s="30" t="n">
        <f aca="false">L87-L88</f>
        <v>402.032</v>
      </c>
    </row>
    <row r="103" customFormat="false" ht="15" hidden="false" customHeight="true" outlineLevel="0" collapsed="false">
      <c r="A103" s="10" t="s">
        <v>360</v>
      </c>
    </row>
    <row r="104" customFormat="false" ht="15" hidden="false" customHeight="true" outlineLevel="0" collapsed="false">
      <c r="A104" s="3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customFormat="false" ht="15" hidden="false" customHeight="true" outlineLevel="0" collapsed="false">
      <c r="A105" s="12" t="s">
        <v>361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</row>
    <row r="106" customFormat="false" ht="15" hidden="false" customHeight="true" outlineLevel="0" collapsed="false">
      <c r="A106" s="3" t="s">
        <v>362</v>
      </c>
      <c r="B106" s="30" t="n">
        <f aca="false">AVERAGE(B51:E51)</f>
        <v>766064.434667</v>
      </c>
      <c r="C106" s="30" t="n">
        <f aca="false">AVERAGE(F51:I51)</f>
        <v>768369.243515</v>
      </c>
      <c r="D106" s="30" t="n">
        <f aca="false">AVERAGE(J51:M51)</f>
        <v>769895.85932275</v>
      </c>
      <c r="E106" s="30" t="n">
        <f aca="false">AVERAGE(N51:Q51)</f>
        <v>776145.31861725</v>
      </c>
      <c r="F106" s="30" t="n">
        <f aca="false">AVERAGE(R51:U51)</f>
        <v>778310.91988475</v>
      </c>
      <c r="G106" s="30" t="n">
        <f aca="false">AVERAGE(V51:Y51)</f>
        <v>778258.19331225</v>
      </c>
      <c r="H106" s="30" t="n">
        <f aca="false">AVERAGE(Z51:AC51)</f>
        <v>780584.4138015</v>
      </c>
      <c r="I106" s="30" t="n">
        <f aca="false">AVERAGE(AD51:AG51)</f>
        <v>786608.347091</v>
      </c>
      <c r="J106" s="30" t="n">
        <f aca="false">AVERAGE(AH51:AK51)</f>
        <v>788717.88306675</v>
      </c>
      <c r="K106" s="30" t="n">
        <f aca="false">AVERAGE(AL51:AO51)</f>
        <v>789511.83422775</v>
      </c>
      <c r="L106" s="30" t="n">
        <f aca="false">AVERAGE(AP51:AQ51)</f>
        <v>779210.3105575</v>
      </c>
    </row>
    <row r="107" customFormat="false" ht="15" hidden="false" customHeight="true" outlineLevel="0" collapsed="false">
      <c r="A107" s="3" t="s">
        <v>363</v>
      </c>
      <c r="B107" s="7" t="n">
        <f aca="false">B88*1000/B106</f>
        <v>2.69669613483362</v>
      </c>
      <c r="C107" s="7" t="n">
        <f aca="false">C88*1000/C106</f>
        <v>2.81990855085248</v>
      </c>
      <c r="D107" s="7" t="n">
        <f aca="false">D88*1000/D106</f>
        <v>2.95730905995889</v>
      </c>
      <c r="E107" s="7" t="n">
        <f aca="false">E88*1000/E106</f>
        <v>3.12266265332613</v>
      </c>
      <c r="F107" s="7" t="n">
        <f aca="false">F88*1000/F106</f>
        <v>2.93698564622283</v>
      </c>
      <c r="G107" s="7" t="n">
        <f aca="false">G88*1000/G106</f>
        <v>2.68809248393051</v>
      </c>
      <c r="H107" s="7" t="n">
        <f aca="false">H88*1000/H106</f>
        <v>3.14955558493279</v>
      </c>
      <c r="I107" s="7" t="n">
        <f aca="false">I88*1000/I106</f>
        <v>3.35721329396787</v>
      </c>
      <c r="J107" s="7" t="n">
        <f aca="false">J88*1000/J106</f>
        <v>3.546043598156</v>
      </c>
      <c r="K107" s="7" t="n">
        <f aca="false">K88*1000/K106</f>
        <v>3.5513489202382</v>
      </c>
      <c r="L107" s="7" t="n">
        <f aca="false">L88*1000/L106</f>
        <v>3.53734539013983</v>
      </c>
    </row>
    <row r="108" customFormat="false" ht="15" hidden="false" customHeight="true" outlineLevel="0" collapsed="false">
      <c r="A108" s="3" t="s">
        <v>364</v>
      </c>
      <c r="B108" s="7" t="n">
        <f aca="false">B102*1000/B106</f>
        <v>0.312177395500622</v>
      </c>
      <c r="C108" s="7" t="n">
        <f aca="false">C102*1000/C106</f>
        <v>0.289550892201552</v>
      </c>
      <c r="D108" s="7" t="n">
        <f aca="false">D102*1000/D106</f>
        <v>0.280786027593605</v>
      </c>
      <c r="E108" s="7" t="n">
        <f aca="false">E102*1000/E106</f>
        <v>0.293289149003109</v>
      </c>
      <c r="F108" s="7" t="n">
        <f aca="false">F102*1000/F106</f>
        <v>0.245502144603463</v>
      </c>
      <c r="G108" s="7" t="n">
        <f aca="false">G102*1000/G106</f>
        <v>0.286288023582177</v>
      </c>
      <c r="H108" s="7" t="n">
        <f aca="false">H102*1000/H106</f>
        <v>0.36297547707896</v>
      </c>
      <c r="I108" s="7" t="n">
        <f aca="false">I102*1000/I106</f>
        <v>0.434608914670531</v>
      </c>
      <c r="J108" s="7" t="n">
        <f aca="false">J102*1000/J106</f>
        <v>0.371707053046734</v>
      </c>
      <c r="K108" s="7" t="n">
        <f aca="false">K102*1000/K106</f>
        <v>0.456165423222913</v>
      </c>
      <c r="L108" s="7" t="n">
        <f aca="false">L102*1000/L106</f>
        <v>0.515947998316859</v>
      </c>
    </row>
    <row r="109" customFormat="false" ht="15" hidden="false" customHeight="true" outlineLevel="0" collapsed="false">
      <c r="A109" s="3" t="s">
        <v>365</v>
      </c>
      <c r="B109" s="7" t="n">
        <f aca="false">B101*1000/B106</f>
        <v>-0.0596555562847205</v>
      </c>
      <c r="C109" s="7" t="n">
        <f aca="false">C101*1000/C106</f>
        <v>-0.0222432120289139</v>
      </c>
      <c r="D109" s="7" t="n">
        <f aca="false">D101*1000/D106</f>
        <v>-0.0901121874600396</v>
      </c>
      <c r="E109" s="7" t="n">
        <f aca="false">E101*1000/E106</f>
        <v>-0.0766956890315991</v>
      </c>
      <c r="F109" s="7" t="n">
        <f aca="false">F101*1000/F106</f>
        <v>-0.0673406972213126</v>
      </c>
      <c r="G109" s="7" t="n">
        <f aca="false">G101*1000/G106</f>
        <v>-0.0366497908343328</v>
      </c>
      <c r="H109" s="7" t="n">
        <f aca="false">H101*1000/H106</f>
        <v>-0.0181633142416366</v>
      </c>
      <c r="I109" s="7" t="n">
        <f aca="false">I101*1000/I106</f>
        <v>-0.071690060509206</v>
      </c>
      <c r="J109" s="7" t="n">
        <f aca="false">J101*1000/J106</f>
        <v>-0.070287489595704</v>
      </c>
      <c r="K109" s="7" t="n">
        <f aca="false">K101*1000/K106</f>
        <v>0.00311964924808169</v>
      </c>
      <c r="L109" s="7" t="n">
        <f aca="false">L101*1000/L106</f>
        <v>-0.217304619440742</v>
      </c>
    </row>
    <row r="110" customFormat="false" ht="15" hidden="false" customHeight="true" outlineLevel="0" collapsed="false">
      <c r="A110" s="3" t="s">
        <v>366</v>
      </c>
      <c r="B110" s="7" t="n">
        <f aca="false">B100*1000/B106</f>
        <v>0.894424762452056</v>
      </c>
      <c r="C110" s="7" t="n">
        <f aca="false">C100*1000/C106</f>
        <v>0.803383275957413</v>
      </c>
      <c r="D110" s="7" t="n">
        <f aca="false">D100*1000/D106</f>
        <v>0.898761815148203</v>
      </c>
      <c r="E110" s="7" t="n">
        <f aca="false">E100*1000/E106</f>
        <v>0.836169444603767</v>
      </c>
      <c r="F110" s="7" t="n">
        <f aca="false">F100*1000/F106</f>
        <v>0.806603099045509</v>
      </c>
      <c r="G110" s="7" t="n">
        <f aca="false">G100*1000/G106</f>
        <v>0.717561350203404</v>
      </c>
      <c r="H110" s="7" t="n">
        <f aca="false">H100*1000/H106</f>
        <v>0.732266734889425</v>
      </c>
      <c r="I110" s="7" t="n">
        <f aca="false">I100*1000/I106</f>
        <v>0.712939294470928</v>
      </c>
      <c r="J110" s="7" t="n">
        <f aca="false">J100*1000/J106</f>
        <v>0.733638747672505</v>
      </c>
      <c r="K110" s="7" t="n">
        <f aca="false">K100*1000/K106</f>
        <v>0.768886511490701</v>
      </c>
      <c r="L110" s="7" t="n">
        <f aca="false">L100*1000/L106</f>
        <v>0.828040891217632</v>
      </c>
    </row>
    <row r="111" customFormat="false" ht="15" hidden="false" customHeight="true" outlineLevel="0" collapsed="false">
      <c r="A111" s="3" t="s">
        <v>367</v>
      </c>
      <c r="B111" s="7" t="n">
        <f aca="false">B99*1000/B106</f>
        <v>0.227324219895026</v>
      </c>
      <c r="C111" s="7" t="n">
        <f aca="false">C99*1000/C106</f>
        <v>0.311658752638926</v>
      </c>
      <c r="D111" s="7" t="n">
        <f aca="false">D99*1000/D106</f>
        <v>0.330122570374096</v>
      </c>
      <c r="E111" s="7" t="n">
        <f aca="false">E99*1000/E106</f>
        <v>0.363185853523146</v>
      </c>
      <c r="F111" s="7" t="n">
        <f aca="false">F99*1000/F106</f>
        <v>0.340753281528251</v>
      </c>
      <c r="G111" s="7" t="n">
        <f aca="false">G99*1000/G106</f>
        <v>0.381311758167299</v>
      </c>
      <c r="H111" s="7" t="n">
        <f aca="false">H99*1000/H106</f>
        <v>0.436984128774497</v>
      </c>
      <c r="I111" s="7" t="n">
        <f aca="false">I99*1000/I106</f>
        <v>0.44997234177462</v>
      </c>
      <c r="J111" s="7" t="n">
        <f aca="false">J99*1000/J106</f>
        <v>0.50268671284387</v>
      </c>
      <c r="K111" s="7" t="n">
        <f aca="false">K99*1000/K106</f>
        <v>0.442929396165483</v>
      </c>
      <c r="L111" s="7" t="n">
        <f aca="false">L99*1000/L106</f>
        <v>0.674552162462964</v>
      </c>
    </row>
    <row r="112" customFormat="false" ht="15" hidden="false" customHeight="true" outlineLevel="0" collapsed="false">
      <c r="A112" s="10" t="s">
        <v>368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</row>
    <row r="113" customFormat="false" ht="15" hidden="false" customHeight="true" outlineLevel="0" collapsed="false">
      <c r="A113" s="3"/>
      <c r="B113" s="26"/>
      <c r="C113" s="26"/>
      <c r="D113" s="26"/>
      <c r="E113" s="26"/>
      <c r="F113" s="26"/>
      <c r="G113" s="26"/>
      <c r="H113" s="26"/>
      <c r="I113" s="26"/>
      <c r="J113" s="26"/>
      <c r="K113" s="26"/>
    </row>
    <row r="114" customFormat="false" ht="15" hidden="false" customHeight="true" outlineLevel="0" collapsed="false">
      <c r="A114" s="3" t="s">
        <v>369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</row>
    <row r="115" customFormat="false" ht="15" hidden="false" customHeight="true" outlineLevel="0" collapsed="false">
      <c r="A115" s="4" t="s">
        <v>370</v>
      </c>
      <c r="B115" s="29" t="n">
        <f aca="false">'AVB Input'!B115+'EQR Input'!B115</f>
        <v>4461.889</v>
      </c>
      <c r="C115" s="29" t="n">
        <f aca="false">'AVB Input'!C115+'EQR Input'!C115</f>
        <v>4625.17</v>
      </c>
      <c r="D115" s="29" t="n">
        <f aca="false">'AVB Input'!D115+'EQR Input'!D115</f>
        <v>4858.644</v>
      </c>
      <c r="E115" s="29" t="n">
        <f aca="false">'AVB Input'!E115+'EQR Input'!E115</f>
        <v>5020.357</v>
      </c>
      <c r="F115" s="29" t="n">
        <f aca="false">'AVB Input'!F115+'EQR Input'!F115</f>
        <v>4869.147</v>
      </c>
      <c r="G115" s="29" t="n">
        <f aca="false">'AVB Input'!G115+'EQR Input'!G115</f>
        <v>4755.763</v>
      </c>
      <c r="H115" s="29" t="n">
        <f aca="false">'AVB Input'!H115+'EQR Input'!H115</f>
        <v>5322.293</v>
      </c>
      <c r="I115" s="29" t="n">
        <f aca="false">'AVB Input'!I115+'EQR Input'!I115</f>
        <v>5634.151</v>
      </c>
      <c r="J115" s="29" t="n">
        <f aca="false">'AVB Input'!J115+'EQR Input'!J115</f>
        <v>5886.784</v>
      </c>
      <c r="K115" s="29" t="n">
        <f aca="false">'AVB Input'!K115+'EQR Input'!K115</f>
        <v>6127.642</v>
      </c>
      <c r="L115" s="29" t="n">
        <f aca="false">'AVB Input'!L115+'EQR Input'!L115</f>
        <v>6218.654</v>
      </c>
    </row>
    <row r="116" customFormat="false" ht="15" hidden="false" customHeight="true" outlineLevel="0" collapsed="false">
      <c r="A116" s="4" t="s">
        <v>371</v>
      </c>
      <c r="B116" s="30" t="n">
        <f aca="false">B157+B158</f>
        <v>1335.624</v>
      </c>
      <c r="C116" s="30" t="n">
        <f aca="false">C157+C158</f>
        <v>1390.602</v>
      </c>
      <c r="D116" s="30" t="n">
        <f aca="false">D157+D158</f>
        <v>1469.867</v>
      </c>
      <c r="E116" s="30" t="n">
        <f aca="false">E157+E158</f>
        <v>1493.059</v>
      </c>
      <c r="F116" s="30" t="n">
        <f aca="false">F157+F158</f>
        <v>1544.407</v>
      </c>
      <c r="G116" s="30" t="n">
        <f aca="false">G157+G158</f>
        <v>1602.849</v>
      </c>
      <c r="H116" s="30" t="n">
        <f aca="false">H157+H158</f>
        <v>1670.766</v>
      </c>
      <c r="I116" s="30" t="n">
        <f aca="false">I157+I158</f>
        <v>1785.388</v>
      </c>
      <c r="J116" s="30" t="n">
        <f aca="false">J157+J158</f>
        <v>1865.552</v>
      </c>
      <c r="K116" s="30" t="n">
        <f aca="false">K157+K158</f>
        <v>1981.481</v>
      </c>
      <c r="L116" s="30" t="n">
        <f aca="false">L157+L158</f>
        <v>2051.812</v>
      </c>
    </row>
    <row r="117" customFormat="false" ht="15" hidden="false" customHeight="true" outlineLevel="0" collapsed="false">
      <c r="A117" s="4" t="s">
        <v>372</v>
      </c>
      <c r="B117" s="19" t="n">
        <f aca="false">(B115-B116)/B115</f>
        <v>0.70065951887194</v>
      </c>
      <c r="C117" s="19" t="n">
        <f aca="false">(C115-C116)/C115</f>
        <v>0.699340348570972</v>
      </c>
      <c r="D117" s="19" t="n">
        <f aca="false">(D115-D116)/D115</f>
        <v>0.697473821914098</v>
      </c>
      <c r="E117" s="19" t="n">
        <f aca="false">(E115-E116)/E115</f>
        <v>0.702599038275565</v>
      </c>
      <c r="F117" s="19" t="n">
        <f aca="false">(F115-F116)/F115</f>
        <v>0.682817750213744</v>
      </c>
      <c r="G117" s="19" t="n">
        <f aca="false">(G115-G116)/G115</f>
        <v>0.662967014966894</v>
      </c>
      <c r="H117" s="19" t="n">
        <f aca="false">(H115-H116)/H115</f>
        <v>0.686081544176542</v>
      </c>
      <c r="I117" s="19" t="n">
        <f aca="false">(I115-I116)/I115</f>
        <v>0.683113214395567</v>
      </c>
      <c r="J117" s="19" t="n">
        <f aca="false">(J115-J116)/J115</f>
        <v>0.683094878290082</v>
      </c>
      <c r="K117" s="19" t="n">
        <f aca="false">(K115-K116)/K115</f>
        <v>0.676632381591483</v>
      </c>
      <c r="L117" s="19" t="n">
        <f aca="false">(L115-L116)/L115</f>
        <v>0.67005528849169</v>
      </c>
    </row>
    <row r="118" customFormat="false" ht="15" hidden="false" customHeight="true" outlineLevel="0" collapsed="false">
      <c r="A118" s="10" t="s">
        <v>373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</row>
    <row r="119" customFormat="false" ht="15" hidden="false" customHeight="true" outlineLevel="0" collapsed="false">
      <c r="A119" s="12" t="s">
        <v>374</v>
      </c>
      <c r="B119" s="26"/>
      <c r="C119" s="26"/>
      <c r="D119" s="26"/>
      <c r="E119" s="26"/>
      <c r="F119" s="26"/>
      <c r="G119" s="26"/>
      <c r="H119" s="26"/>
      <c r="I119" s="26"/>
      <c r="J119" s="26"/>
      <c r="K119" s="26"/>
    </row>
    <row r="120" customFormat="false" ht="15" hidden="false" customHeight="true" outlineLevel="0" collapsed="false">
      <c r="A120" s="3" t="s">
        <v>375</v>
      </c>
      <c r="B120" s="32" t="n">
        <f aca="false">B94/B84</f>
        <v>20.8020344840014</v>
      </c>
      <c r="C120" s="32" t="n">
        <f aca="false">C94/C84</f>
        <v>20.2265683800977</v>
      </c>
      <c r="D120" s="32" t="n">
        <f aca="false">D94/D84</f>
        <v>19.380296611778</v>
      </c>
      <c r="E120" s="32" t="n">
        <f aca="false">E94/E84</f>
        <v>21.8733334781819</v>
      </c>
      <c r="F120" s="32" t="n">
        <f aca="false">F94/F84</f>
        <v>18.3638075574166</v>
      </c>
      <c r="G120" s="32" t="n">
        <f aca="false">G94/G84</f>
        <v>27.6665329217513</v>
      </c>
      <c r="H120" s="32" t="n">
        <f aca="false">H94/H84</f>
        <v>16.877609028939</v>
      </c>
      <c r="I120" s="32" t="n">
        <f aca="false">I94/I84</f>
        <v>17.1581868807509</v>
      </c>
      <c r="J120" s="32" t="n">
        <f aca="false">J94/J84</f>
        <v>18.8462380764875</v>
      </c>
      <c r="K120" s="32" t="n">
        <f aca="false">K94/K84</f>
        <v>16.3746434537661</v>
      </c>
      <c r="L120" s="32" t="n">
        <f aca="false">L94/L84</f>
        <v>16.9126065306795</v>
      </c>
    </row>
    <row r="121" customFormat="false" ht="15" hidden="false" customHeight="true" outlineLevel="0" collapsed="false">
      <c r="A121" s="3" t="s">
        <v>376</v>
      </c>
      <c r="B121" s="32" t="n">
        <f aca="false">B92/B90</f>
        <v>20.038422084496</v>
      </c>
      <c r="C121" s="32" t="n">
        <f aca="false">C92/C90</f>
        <v>18.577470901586</v>
      </c>
      <c r="D121" s="32" t="n">
        <f aca="false">D92/D90</f>
        <v>18.1385262886978</v>
      </c>
      <c r="E121" s="32" t="n">
        <f aca="false">E92/E90</f>
        <v>20.8004479921886</v>
      </c>
      <c r="F121" s="32" t="n">
        <f aca="false">F92/F90</f>
        <v>16.5886999855389</v>
      </c>
      <c r="G121" s="32" t="n">
        <f aca="false">G92/G90</f>
        <v>26.6801090590118</v>
      </c>
      <c r="H121" s="32" t="n">
        <f aca="false">H92/H90</f>
        <v>14.6414920913159</v>
      </c>
      <c r="I121" s="32" t="n">
        <f aca="false">I92/I90</f>
        <v>15.0439354203746</v>
      </c>
      <c r="J121" s="32" t="n">
        <f aca="false">J92/J90</f>
        <v>17.0084113816726</v>
      </c>
      <c r="K121" s="32" t="n">
        <f aca="false">K92/K90</f>
        <v>14.0892893025807</v>
      </c>
      <c r="L121" s="32" t="n">
        <f aca="false">L92/L90</f>
        <v>14.9501300908972</v>
      </c>
    </row>
    <row r="122" customFormat="false" ht="15" hidden="false" customHeight="true" outlineLevel="0" collapsed="false">
      <c r="A122" s="3" t="s">
        <v>377</v>
      </c>
      <c r="B122" s="30" t="n">
        <f aca="false">AVERAGE(B70:E70)</f>
        <v>721637.014212257</v>
      </c>
      <c r="C122" s="30" t="n">
        <f aca="false">AVERAGE(F70:I70)</f>
        <v>735280.161683288</v>
      </c>
      <c r="D122" s="30" t="n">
        <f aca="false">AVERAGE(J70:M70)</f>
        <v>739669.301214233</v>
      </c>
      <c r="E122" s="30" t="n">
        <f aca="false">AVERAGE(N70:Q70)</f>
        <v>750998.876571941</v>
      </c>
      <c r="F122" s="30" t="n">
        <f aca="false">AVERAGE(R70:U70)</f>
        <v>748853.909630086</v>
      </c>
      <c r="G122" s="30" t="n">
        <f aca="false">AVERAGE(V70:Y70)</f>
        <v>761851.710939089</v>
      </c>
      <c r="H122" s="30" t="n">
        <f aca="false">AVERAGE(Z70:AC70)</f>
        <v>762523.963770678</v>
      </c>
      <c r="I122" s="30" t="n">
        <f aca="false">AVERAGE(AD70:AG70)</f>
        <v>761148.62255909</v>
      </c>
      <c r="J122" s="30" t="n">
        <f aca="false">AVERAGE(AH70:AK70)</f>
        <v>766996.867486075</v>
      </c>
      <c r="K122" s="30" t="n">
        <f aca="false">AVERAGE(AL70:AO70)</f>
        <v>764614.327894471</v>
      </c>
      <c r="L122" s="30" t="n">
        <f aca="false">AVERAGE(AP70:AQ70)</f>
        <v>749513.909923642</v>
      </c>
    </row>
    <row r="123" customFormat="false" ht="15" hidden="false" customHeight="true" outlineLevel="0" collapsed="false">
      <c r="A123" s="3" t="s">
        <v>378</v>
      </c>
      <c r="B123" s="7" t="n">
        <f aca="false">B88*1000/B122</f>
        <v>2.86271762577906</v>
      </c>
      <c r="C123" s="7" t="n">
        <f aca="false">C88*1000/C122</f>
        <v>2.94681009078182</v>
      </c>
      <c r="D123" s="7" t="n">
        <f aca="false">D88*1000/D122</f>
        <v>3.07815938320327</v>
      </c>
      <c r="E123" s="7" t="n">
        <f aca="false">E88*1000/E122</f>
        <v>3.22722187157337</v>
      </c>
      <c r="F123" s="7" t="n">
        <f aca="false">F88*1000/F122</f>
        <v>3.05251527781856</v>
      </c>
      <c r="G123" s="7" t="n">
        <f aca="false">G88*1000/G122</f>
        <v>2.74598057595917</v>
      </c>
      <c r="H123" s="7" t="n">
        <f aca="false">H88*1000/H122</f>
        <v>3.22415309788135</v>
      </c>
      <c r="I123" s="7" t="n">
        <f aca="false">I88*1000/I122</f>
        <v>3.46950900485271</v>
      </c>
      <c r="J123" s="7" t="n">
        <f aca="false">J88*1000/J122</f>
        <v>3.64646600078947</v>
      </c>
      <c r="K123" s="7" t="n">
        <f aca="false">K88*1000/K122</f>
        <v>3.66698856889192</v>
      </c>
      <c r="L123" s="7" t="n">
        <f aca="false">L88*1000/L122</f>
        <v>3.67749812712723</v>
      </c>
    </row>
    <row r="124" customFormat="false" ht="15" hidden="false" customHeight="true" outlineLevel="0" collapsed="false">
      <c r="A124" s="3" t="s">
        <v>379</v>
      </c>
      <c r="B124" s="7" t="n">
        <f aca="false">B102*1000/B122</f>
        <v>0.331396526633346</v>
      </c>
      <c r="C124" s="7" t="n">
        <f aca="false">C102*1000/C122</f>
        <v>0.302581263025876</v>
      </c>
      <c r="D124" s="7" t="n">
        <f aca="false">D102*1000/D122</f>
        <v>0.292260338025558</v>
      </c>
      <c r="E124" s="7" t="n">
        <f aca="false">E102*1000/E122</f>
        <v>0.303109641174269</v>
      </c>
      <c r="F124" s="7" t="n">
        <f aca="false">F102*1000/F122</f>
        <v>0.255159247408332</v>
      </c>
      <c r="G124" s="7" t="n">
        <f aca="false">G102*1000/G122</f>
        <v>0.292453238341304</v>
      </c>
      <c r="H124" s="7" t="n">
        <f aca="false">H102*1000/H122</f>
        <v>0.371572584550549</v>
      </c>
      <c r="I124" s="7" t="n">
        <f aca="false">I102*1000/I122</f>
        <v>0.449146184946896</v>
      </c>
      <c r="J124" s="7" t="n">
        <f aca="false">J102*1000/J122</f>
        <v>0.382233634096716</v>
      </c>
      <c r="K124" s="7" t="n">
        <f aca="false">K102*1000/K122</f>
        <v>0.471019162028712</v>
      </c>
      <c r="L124" s="7" t="n">
        <f aca="false">L102*1000/L122</f>
        <v>0.536390312010297</v>
      </c>
    </row>
    <row r="125" customFormat="false" ht="15" hidden="false" customHeight="true" outlineLevel="0" collapsed="false">
      <c r="A125" s="3" t="s">
        <v>380</v>
      </c>
      <c r="B125" s="7" t="n">
        <f aca="false">B101*1000/B122</f>
        <v>-0.0633282371884516</v>
      </c>
      <c r="C125" s="7" t="n">
        <f aca="false">C101*1000/C122</f>
        <v>-0.0232442011775126</v>
      </c>
      <c r="D125" s="7" t="n">
        <f aca="false">D101*1000/D122</f>
        <v>-0.0937946186033561</v>
      </c>
      <c r="E125" s="7" t="n">
        <f aca="false">E101*1000/E122</f>
        <v>-0.0792637670401332</v>
      </c>
      <c r="F125" s="7" t="n">
        <f aca="false">F101*1000/F122</f>
        <v>-0.0699896192381374</v>
      </c>
      <c r="G125" s="7" t="n">
        <f aca="false">G101*1000/G122</f>
        <v>-0.037439044357912</v>
      </c>
      <c r="H125" s="7" t="n">
        <f aca="false">H101*1000/H122</f>
        <v>-0.0185935140056323</v>
      </c>
      <c r="I125" s="7" t="n">
        <f aca="false">I101*1000/I122</f>
        <v>-0.0740880273952311</v>
      </c>
      <c r="J125" s="7" t="n">
        <f aca="false">J101*1000/J122</f>
        <v>-0.0722780005369531</v>
      </c>
      <c r="K125" s="7" t="n">
        <f aca="false">K101*1000/K122</f>
        <v>0.00322123181602232</v>
      </c>
      <c r="L125" s="7" t="n">
        <f aca="false">L101*1000/L122</f>
        <v>-0.225914419676681</v>
      </c>
    </row>
    <row r="126" customFormat="false" ht="15" hidden="false" customHeight="true" outlineLevel="0" collapsed="false">
      <c r="A126" s="3" t="s">
        <v>381</v>
      </c>
      <c r="B126" s="7" t="n">
        <f aca="false">B100*1000/B122</f>
        <v>0.949489821760257</v>
      </c>
      <c r="C126" s="7" t="n">
        <f aca="false">C100*1000/C122</f>
        <v>0.839537134507774</v>
      </c>
      <c r="D126" s="7" t="n">
        <f aca="false">D100*1000/D122</f>
        <v>0.935489682840828</v>
      </c>
      <c r="E126" s="7" t="n">
        <f aca="false">E100*1000/E122</f>
        <v>0.864167737457103</v>
      </c>
      <c r="F126" s="7" t="n">
        <f aca="false">F100*1000/F122</f>
        <v>0.838331738576501</v>
      </c>
      <c r="G126" s="7" t="n">
        <f aca="false">G100*1000/G122</f>
        <v>0.733014039322212</v>
      </c>
      <c r="H126" s="7" t="n">
        <f aca="false">H100*1000/H122</f>
        <v>0.749610539678596</v>
      </c>
      <c r="I126" s="7" t="n">
        <f aca="false">I100*1000/I122</f>
        <v>0.7367864611178</v>
      </c>
      <c r="J126" s="7" t="n">
        <f aca="false">J100*1000/J122</f>
        <v>0.754415075900561</v>
      </c>
      <c r="K126" s="7" t="n">
        <f aca="false">K100*1000/K122</f>
        <v>0.793923129418237</v>
      </c>
      <c r="L126" s="7" t="n">
        <f aca="false">L100*1000/L122</f>
        <v>0.860848599948909</v>
      </c>
    </row>
    <row r="127" customFormat="false" ht="15" hidden="false" customHeight="true" outlineLevel="0" collapsed="false">
      <c r="A127" s="3" t="s">
        <v>382</v>
      </c>
      <c r="B127" s="7" t="n">
        <f aca="false">B99*1000/B122</f>
        <v>0.241319384358489</v>
      </c>
      <c r="C127" s="7" t="n">
        <f aca="false">C99*1000/C122</f>
        <v>0.325684021518791</v>
      </c>
      <c r="D127" s="7" t="n">
        <f aca="false">D99*1000/D122</f>
        <v>0.343613016766781</v>
      </c>
      <c r="E127" s="7" t="n">
        <f aca="false">E99*1000/E122</f>
        <v>0.375346766544726</v>
      </c>
      <c r="F127" s="7" t="n">
        <f aca="false">F99*1000/F122</f>
        <v>0.354157194867297</v>
      </c>
      <c r="G127" s="7" t="n">
        <f aca="false">G99*1000/G122</f>
        <v>0.389523309771403</v>
      </c>
      <c r="H127" s="7" t="n">
        <f aca="false">H99*1000/H122</f>
        <v>0.44733413795056</v>
      </c>
      <c r="I127" s="7" t="n">
        <f aca="false">I99*1000/I122</f>
        <v>0.465023504621165</v>
      </c>
      <c r="J127" s="7" t="n">
        <f aca="false">J99*1000/J122</f>
        <v>0.516922580530876</v>
      </c>
      <c r="K127" s="7" t="n">
        <f aca="false">K99*1000/K122</f>
        <v>0.457352141128415</v>
      </c>
      <c r="L127" s="7" t="n">
        <f aca="false">L99*1000/L122</f>
        <v>0.701278512701049</v>
      </c>
    </row>
    <row r="128" customFormat="false" ht="15" hidden="false" customHeight="true" outlineLevel="0" collapsed="false">
      <c r="A128" s="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</row>
    <row r="129" customFormat="false" ht="15" hidden="false" customHeight="true" outlineLevel="0" collapsed="false">
      <c r="A129" s="12" t="s">
        <v>383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</row>
    <row r="130" customFormat="false" ht="15" hidden="false" customHeight="true" outlineLevel="0" collapsed="false">
      <c r="A130" s="3" t="s">
        <v>384</v>
      </c>
      <c r="B130" s="7" t="n">
        <f aca="false">(B48+C48+D48+E48)/B122</f>
        <v>3.12480229753949</v>
      </c>
      <c r="C130" s="7" t="n">
        <f aca="false">(F48+G48+H48+I48)/C122</f>
        <v>3.43004630265863</v>
      </c>
      <c r="D130" s="7" t="n">
        <f aca="false">(J48+K48+L48+M48)/D122</f>
        <v>3.59269472943872</v>
      </c>
      <c r="E130" s="7" t="n">
        <f aca="false">(N48+O48+P48+Q48)/E122</f>
        <v>3.70012271214604</v>
      </c>
      <c r="F130" s="7" t="n">
        <f aca="false">(R48+S48+T48+U48)/F122</f>
        <v>3.31860589634579</v>
      </c>
      <c r="G130" s="7" t="n">
        <f aca="false">(V48+W48+X48+Y48)/G122</f>
        <v>3.23337726309438</v>
      </c>
      <c r="H130" s="7" t="n">
        <f aca="false">(Z48+AA48+AB48+AC48)/H122</f>
        <v>3.77258700929842</v>
      </c>
      <c r="I130" s="7" t="n">
        <f aca="false">(AD48+AE48+AF48+AG48)/I122</f>
        <v>4.0633680576094</v>
      </c>
      <c r="J130" s="7" t="n">
        <f aca="false">(AH48+AI48+AJ48+AK48)/J122</f>
        <v>4.1479765235909</v>
      </c>
      <c r="K130" s="7" t="n">
        <f aca="false">(AL48+AM48+AN48+AO48)/K122</f>
        <v>4.34188567868192</v>
      </c>
      <c r="L130" s="7" t="n">
        <f aca="false">(AP48+AQ48)*2/L122</f>
        <v>3.96382236628893</v>
      </c>
    </row>
    <row r="131" customFormat="false" ht="15" hidden="false" customHeight="true" outlineLevel="0" collapsed="false">
      <c r="A131" s="3" t="s">
        <v>385</v>
      </c>
      <c r="B131" s="7" t="n">
        <f aca="false">B130-B123</f>
        <v>0.262084671760436</v>
      </c>
      <c r="C131" s="7" t="n">
        <f aca="false">C130-C123</f>
        <v>0.483236211876809</v>
      </c>
      <c r="D131" s="7" t="n">
        <f aca="false">D130-D123</f>
        <v>0.514535346235452</v>
      </c>
      <c r="E131" s="7" t="n">
        <f aca="false">E130-E123</f>
        <v>0.472900840572668</v>
      </c>
      <c r="F131" s="7" t="n">
        <f aca="false">F130-F123</f>
        <v>0.266090618527224</v>
      </c>
      <c r="G131" s="7" t="n">
        <f aca="false">G130-G123</f>
        <v>0.487396687135205</v>
      </c>
      <c r="H131" s="7" t="n">
        <f aca="false">H130-H123</f>
        <v>0.548433911417068</v>
      </c>
      <c r="I131" s="7" t="n">
        <f aca="false">I130-I123</f>
        <v>0.593859052756689</v>
      </c>
      <c r="J131" s="7" t="n">
        <f aca="false">J130-J123</f>
        <v>0.50151052280143</v>
      </c>
      <c r="K131" s="7" t="n">
        <f aca="false">K130-K123</f>
        <v>0.674897109789998</v>
      </c>
      <c r="L131" s="7" t="n">
        <f aca="false">L130-L123</f>
        <v>0.286324239161703</v>
      </c>
    </row>
    <row r="132" customFormat="false" ht="15" hidden="false" customHeight="true" outlineLevel="0" collapsed="false">
      <c r="A132" s="10" t="s">
        <v>386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customFormat="false" ht="15" hidden="false" customHeight="true" outlineLevel="0" collapsed="false">
      <c r="A133" s="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customFormat="false" ht="15" hidden="false" customHeight="true" outlineLevel="0" collapsed="false">
      <c r="A134" s="12" t="s">
        <v>387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customFormat="false" ht="15" hidden="false" customHeight="true" outlineLevel="0" collapsed="false">
      <c r="A135" s="3" t="s">
        <v>388</v>
      </c>
      <c r="B135" s="7" t="n">
        <f aca="false">(B76+C76+D76+E76)</f>
        <v>1.93111320714617</v>
      </c>
      <c r="C135" s="7" t="n">
        <f aca="false">(F76+G76+H76+I76)</f>
        <v>1.98802827124434</v>
      </c>
      <c r="D135" s="7" t="n">
        <f aca="false">(J76+K76+L76+M76)</f>
        <v>2.09399576024798</v>
      </c>
      <c r="E135" s="7" t="n">
        <f aca="false">(N76+O76+P76+Q76)</f>
        <v>2.18428102409455</v>
      </c>
      <c r="F135" s="7" t="n">
        <f aca="false">(R76+S76+T76+U76)</f>
        <v>2.30220624379144</v>
      </c>
      <c r="G135" s="7" t="n">
        <f aca="false">(V76+W76+X76+Y76)</f>
        <v>2.30415361882909</v>
      </c>
      <c r="H135" s="7" t="n">
        <f aca="false">(Z76+AA76+AB76+AC76)</f>
        <v>2.34969478109689</v>
      </c>
      <c r="I135" s="7" t="n">
        <f aca="false">(AD76+AE76+AF76+AG76)</f>
        <v>2.46672032288838</v>
      </c>
      <c r="J135" s="7" t="n">
        <f aca="false">(AH76+AI76+AJ76+AK76)</f>
        <v>2.52930418188715</v>
      </c>
      <c r="K135" s="7" t="n">
        <f aca="false">(AL76+AM76+AN76+AO76)</f>
        <v>2.59610526454823</v>
      </c>
      <c r="L135" s="7" t="n">
        <f aca="false">(AP76+AQ76)*2</f>
        <v>2.64087411676992</v>
      </c>
    </row>
    <row r="136" customFormat="false" ht="15" hidden="false" customHeight="true" outlineLevel="0" collapsed="false">
      <c r="A136" s="3" t="s">
        <v>389</v>
      </c>
      <c r="B136" s="30" t="n">
        <f aca="false">SUM(B77:E77)/1000</f>
        <v>5495.85</v>
      </c>
      <c r="C136" s="30" t="n">
        <f aca="false">SUM(F77:I77)/1000</f>
        <v>1524.371</v>
      </c>
      <c r="D136" s="30" t="n">
        <f aca="false">SUM(J77:M77)/1000</f>
        <v>1609.934</v>
      </c>
      <c r="E136" s="30" t="n">
        <f aca="false">SUM(N77:Q77)/1000</f>
        <v>1693.842</v>
      </c>
      <c r="F136" s="30" t="n">
        <f aca="false">SUM(R77:U77)/1000</f>
        <v>1790.478</v>
      </c>
      <c r="G136" s="30" t="n">
        <f aca="false">SUM(V77:Y77)/1000</f>
        <v>1791.817</v>
      </c>
      <c r="H136" s="30" t="n">
        <f aca="false">SUM(Z77:AC77)/1000</f>
        <v>1832.856</v>
      </c>
      <c r="I136" s="30" t="n">
        <f aca="false">SUM(AD77:AG77)/1000</f>
        <v>1940.209</v>
      </c>
      <c r="J136" s="30" t="n">
        <f aca="false">SUM(AH77:AK77)/1000</f>
        <v>1993.267</v>
      </c>
      <c r="K136" s="30" t="n">
        <f aca="false">SUM(AL77:AO77)/1000</f>
        <v>2045.314</v>
      </c>
      <c r="L136" s="30" t="n">
        <f aca="false">SUM(AP77:AQ77)*2/1000</f>
        <v>2058.082</v>
      </c>
    </row>
    <row r="137" customFormat="false" ht="15" hidden="false" customHeight="true" outlineLevel="0" collapsed="false">
      <c r="A137" s="3" t="s">
        <v>390</v>
      </c>
      <c r="B137" s="19" t="n">
        <f aca="false">B135/B107</f>
        <v>0.716103376350674</v>
      </c>
      <c r="C137" s="19" t="n">
        <f aca="false">C135/C107</f>
        <v>0.704997426474465</v>
      </c>
      <c r="D137" s="19" t="n">
        <f aca="false">D135/D107</f>
        <v>0.708074711770941</v>
      </c>
      <c r="E137" s="19" t="n">
        <f aca="false">E135/E107</f>
        <v>0.699493114239524</v>
      </c>
      <c r="F137" s="19" t="n">
        <f aca="false">F135/F107</f>
        <v>0.783867039579248</v>
      </c>
      <c r="G137" s="19" t="n">
        <f aca="false">G135/G107</f>
        <v>0.857170515003995</v>
      </c>
      <c r="H137" s="19" t="n">
        <f aca="false">H135/H107</f>
        <v>0.746040105574777</v>
      </c>
      <c r="I137" s="19" t="n">
        <f aca="false">I135/I107</f>
        <v>0.734752339781478</v>
      </c>
      <c r="J137" s="19" t="n">
        <f aca="false">J135/J107</f>
        <v>0.713274981504016</v>
      </c>
      <c r="K137" s="19" t="n">
        <f aca="false">K135/K107</f>
        <v>0.731019486638925</v>
      </c>
      <c r="L137" s="19" t="n">
        <f aca="false">L135/L107</f>
        <v>0.74656948233871</v>
      </c>
    </row>
    <row r="138" customFormat="false" ht="15" hidden="false" customHeight="true" outlineLevel="0" collapsed="false">
      <c r="A138" s="3" t="s">
        <v>391</v>
      </c>
      <c r="B138" s="19" t="n">
        <f aca="false">B135/B91</f>
        <v>0.0302249675611126</v>
      </c>
      <c r="C138" s="19" t="n">
        <f aca="false">C135/C91</f>
        <v>0.0311485755162224</v>
      </c>
      <c r="D138" s="19" t="n">
        <f aca="false">D135/D91</f>
        <v>0.0326397861092308</v>
      </c>
      <c r="E138" s="19" t="n">
        <f aca="false">E135/E91</f>
        <v>0.0280135166432272</v>
      </c>
      <c r="F138" s="19" t="n">
        <f aca="false">F135/F91</f>
        <v>0.0394512022112828</v>
      </c>
      <c r="G138" s="19" t="n">
        <f aca="false">G135/G91</f>
        <v>0.0254691778921925</v>
      </c>
      <c r="H138" s="19" t="n">
        <f aca="false">H135/H91</f>
        <v>0.0402240418715356</v>
      </c>
      <c r="I138" s="19" t="n">
        <f aca="false">I135/I91</f>
        <v>0.0384718304830513</v>
      </c>
      <c r="J138" s="19" t="n">
        <f aca="false">J135/J91</f>
        <v>0.0335956088384298</v>
      </c>
      <c r="K138" s="19" t="n">
        <f aca="false">K135/K91</f>
        <v>0.0405727521059556</v>
      </c>
      <c r="L138" s="19" t="n">
        <f aca="false">L135/L91</f>
        <v>0.0389851200342347</v>
      </c>
    </row>
    <row r="139" customFormat="false" ht="15" hidden="false" customHeight="true" outlineLevel="0" collapsed="false">
      <c r="A139" s="14" t="s">
        <v>145</v>
      </c>
    </row>
    <row r="141" customFormat="false" ht="15" hidden="false" customHeight="true" outlineLevel="0" collapsed="false">
      <c r="A141" s="12" t="s">
        <v>392</v>
      </c>
    </row>
    <row r="142" customFormat="false" ht="15" hidden="false" customHeight="true" outlineLevel="0" collapsed="false">
      <c r="A142" s="3" t="s">
        <v>393</v>
      </c>
      <c r="B142" s="25" t="n">
        <f aca="false">'AVB Input'!B142+'EQR Input'!B142</f>
        <v>3108720</v>
      </c>
      <c r="C142" s="25" t="n">
        <f aca="false">'AVB Input'!C142+'EQR Input'!C142</f>
        <v>3219981</v>
      </c>
      <c r="D142" s="25" t="n">
        <f aca="false">'AVB Input'!D142+'EQR Input'!D142</f>
        <v>3330118</v>
      </c>
      <c r="E142" s="25" t="n">
        <f aca="false">'AVB Input'!E142+'EQR Input'!E142</f>
        <v>3514917</v>
      </c>
      <c r="F142" s="25" t="n">
        <f aca="false">'AVB Input'!F142+'EQR Input'!F142</f>
        <v>3296335</v>
      </c>
      <c r="G142" s="25" t="n">
        <f aca="false">'AVB Input'!G142+'EQR Input'!G142</f>
        <v>3128038</v>
      </c>
      <c r="H142" s="25" t="n">
        <f aca="false">'AVB Input'!H142+'EQR Input'!H142</f>
        <v>3628689</v>
      </c>
      <c r="I142" s="25" t="n">
        <f aca="false">'AVB Input'!I142+'EQR Input'!I142</f>
        <v>3834023</v>
      </c>
      <c r="J142" s="25" t="n">
        <f aca="false">'AVB Input'!J142+'EQR Input'!J142</f>
        <v>3992713</v>
      </c>
      <c r="K142" s="25" t="n">
        <f aca="false">'AVB Input'!K142+'EQR Input'!K142</f>
        <v>4099750</v>
      </c>
    </row>
    <row r="143" customFormat="false" ht="15" hidden="false" customHeight="true" outlineLevel="0" collapsed="false">
      <c r="A143" s="3" t="s">
        <v>394</v>
      </c>
      <c r="B143" s="26" t="n">
        <f aca="false">B84*1000-B142</f>
        <v>9903</v>
      </c>
      <c r="C143" s="26" t="n">
        <f aca="false">C84*1000-C142</f>
        <v>8905</v>
      </c>
      <c r="D143" s="26" t="n">
        <f aca="false">D84*1000-D142</f>
        <v>39614</v>
      </c>
      <c r="E143" s="26" t="n">
        <f aca="false">E84*1000-E142</f>
        <v>7705</v>
      </c>
      <c r="F143" s="26" t="n">
        <f aca="false">F84*1000-F142</f>
        <v>21218</v>
      </c>
      <c r="G143" s="26" t="n">
        <f aca="false">G84*1000-G142</f>
        <v>13482</v>
      </c>
      <c r="H143" s="26" t="n">
        <f aca="false">H84*1000-H142</f>
        <v>11659</v>
      </c>
      <c r="I143" s="26" t="n">
        <f aca="false">I84*1000-I142</f>
        <v>7020</v>
      </c>
      <c r="J143" s="26" t="n">
        <f aca="false">J84*1000-J142</f>
        <v>16962</v>
      </c>
      <c r="K143" s="26" t="n">
        <f aca="false">K84*1000-K142</f>
        <v>23435.9999999995</v>
      </c>
    </row>
    <row r="144" customFormat="false" ht="15" hidden="false" customHeight="true" outlineLevel="0" collapsed="false">
      <c r="A144" s="3" t="s">
        <v>395</v>
      </c>
      <c r="B144" s="25" t="n">
        <f aca="false">'AVB Input'!B144+'EQR Input'!B144</f>
        <v>2259292</v>
      </c>
      <c r="C144" s="25" t="n">
        <f aca="false">'AVB Input'!C144+'EQR Input'!C144</f>
        <v>2372122</v>
      </c>
      <c r="D144" s="25" t="n">
        <f aca="false">'AVB Input'!D144+'EQR Input'!D144</f>
        <v>2423619</v>
      </c>
      <c r="E144" s="25" t="n">
        <f aca="false">'AVB Input'!E144+'EQR Input'!E144</f>
        <v>2591748</v>
      </c>
      <c r="F144" s="25" t="n">
        <f aca="false">'AVB Input'!F144+'EQR Input'!F144</f>
        <v>2424553</v>
      </c>
      <c r="G144" s="25" t="n">
        <f aca="false">'AVB Input'!G144+'EQR Input'!G144</f>
        <v>2286313</v>
      </c>
      <c r="H144" s="25" t="n">
        <f aca="false">'AVB Input'!H144+'EQR Input'!H144</f>
        <v>2727649</v>
      </c>
      <c r="I144" s="25" t="n">
        <f aca="false">'AVB Input'!I144+'EQR Input'!I144</f>
        <v>2926287</v>
      </c>
      <c r="J144" s="25" t="n">
        <f aca="false">'AVB Input'!J144+'EQR Input'!J144</f>
        <v>3034563</v>
      </c>
      <c r="K144" s="25" t="n">
        <f aca="false">'AVB Input'!K144+'EQR Input'!K144</f>
        <v>3166443</v>
      </c>
    </row>
    <row r="145" customFormat="false" ht="15" hidden="false" customHeight="true" outlineLevel="0" collapsed="false">
      <c r="A145" s="3" t="s">
        <v>396</v>
      </c>
      <c r="B145" s="27" t="n">
        <f aca="false">B86*1000-B144</f>
        <v>-1</v>
      </c>
      <c r="C145" s="27" t="n">
        <f aca="false">C86*1000-C144</f>
        <v>0</v>
      </c>
      <c r="D145" s="27" t="n">
        <f aca="false">D86*1000-D144</f>
        <v>0</v>
      </c>
      <c r="E145" s="27" t="n">
        <f aca="false">E86*1000-E144</f>
        <v>0</v>
      </c>
      <c r="F145" s="27" t="n">
        <f aca="false">F86*1000-F144</f>
        <v>0</v>
      </c>
      <c r="G145" s="27" t="n">
        <f aca="false">G86*1000-G144</f>
        <v>0</v>
      </c>
      <c r="H145" s="27" t="n">
        <f aca="false">H86*1000-H144</f>
        <v>0</v>
      </c>
      <c r="I145" s="27" t="n">
        <f aca="false">I86*1000-I144</f>
        <v>0</v>
      </c>
      <c r="J145" s="27" t="n">
        <f aca="false">J86*1000-J144</f>
        <v>0</v>
      </c>
      <c r="K145" s="27" t="n">
        <f aca="false">K86*1000-K144</f>
        <v>0</v>
      </c>
    </row>
    <row r="146" customFormat="false" ht="15" hidden="false" customHeight="true" outlineLevel="0" collapsed="false">
      <c r="A146" s="3" t="s">
        <v>397</v>
      </c>
      <c r="B146" s="25" t="n">
        <f aca="false">'AVB Input'!B146+'EQR Input'!B146</f>
        <v>2304991</v>
      </c>
      <c r="C146" s="25" t="n">
        <f aca="false">'AVB Input'!C146+'EQR Input'!C146</f>
        <v>2389213</v>
      </c>
      <c r="D146" s="25" t="n">
        <f aca="false">'AVB Input'!D146+'EQR Input'!D146</f>
        <v>2492996</v>
      </c>
      <c r="E146" s="25" t="n">
        <f aca="false">'AVB Input'!E146+'EQR Input'!E146</f>
        <v>2651275</v>
      </c>
      <c r="F146" s="25" t="n">
        <f aca="false">'AVB Input'!F146+'EQR Input'!F146</f>
        <v>2476965</v>
      </c>
      <c r="G146" s="25" t="n">
        <f aca="false">'AVB Input'!G146+'EQR Input'!G146</f>
        <v>2314836</v>
      </c>
      <c r="H146" s="25" t="n">
        <f aca="false">'AVB Input'!H146+'EQR Input'!H146</f>
        <v>2741827</v>
      </c>
      <c r="I146" s="25" t="n">
        <f aca="false">'AVB Input'!I146+'EQR Input'!I146</f>
        <v>2982679</v>
      </c>
      <c r="J146" s="25" t="n">
        <f aca="false">'AVB Input'!J146+'EQR Input'!J146</f>
        <v>3090000</v>
      </c>
      <c r="K146" s="25" t="n">
        <f aca="false">'AVB Input'!K146+'EQR Input'!K146</f>
        <v>3163980</v>
      </c>
    </row>
    <row r="147" customFormat="false" ht="15" hidden="false" customHeight="true" outlineLevel="0" collapsed="false">
      <c r="A147" s="3" t="s">
        <v>398</v>
      </c>
      <c r="B147" s="27" t="n">
        <f aca="false">B87*1000-B146</f>
        <v>0</v>
      </c>
      <c r="C147" s="27" t="n">
        <f aca="false">C87*1000-C146</f>
        <v>0</v>
      </c>
      <c r="D147" s="27" t="n">
        <f aca="false">D87*1000-D146</f>
        <v>0</v>
      </c>
      <c r="E147" s="27" t="n">
        <f aca="false">E87*1000-E146</f>
        <v>0</v>
      </c>
      <c r="F147" s="27" t="n">
        <f aca="false">F87*1000-F146</f>
        <v>0</v>
      </c>
      <c r="G147" s="27" t="n">
        <f aca="false">G87*1000-G146</f>
        <v>0</v>
      </c>
      <c r="H147" s="27" t="n">
        <f aca="false">H87*1000-H146</f>
        <v>0</v>
      </c>
      <c r="I147" s="27" t="n">
        <f aca="false">I87*1000-I146</f>
        <v>0</v>
      </c>
      <c r="J147" s="27" t="n">
        <f aca="false">J87*1000-J146</f>
        <v>0</v>
      </c>
      <c r="K147" s="27" t="n">
        <f aca="false">K87*1000-K146</f>
        <v>0</v>
      </c>
    </row>
    <row r="148" customFormat="false" ht="15" hidden="false" customHeight="true" outlineLevel="0" collapsed="false">
      <c r="A148" s="3" t="s">
        <v>399</v>
      </c>
      <c r="B148" s="25" t="n">
        <f aca="false">'AVB Input'!B148+'EQR Input'!B148</f>
        <v>682389</v>
      </c>
      <c r="C148" s="25" t="n">
        <f aca="false">'AVB Input'!C148+'EQR Input'!C148</f>
        <v>592077</v>
      </c>
      <c r="D148" s="25" t="n">
        <f aca="false">'AVB Input'!D148+'EQR Input'!D148</f>
        <v>645644</v>
      </c>
      <c r="E148" s="25" t="n">
        <f aca="false">'AVB Input'!E148+'EQR Input'!E148</f>
        <v>605331</v>
      </c>
      <c r="F148" s="25" t="n">
        <f aca="false">'AVB Input'!F148+'EQR Input'!F148</f>
        <v>588163</v>
      </c>
      <c r="G148" s="25" t="n">
        <f aca="false">'AVB Input'!G148+'EQR Input'!G148</f>
        <v>501625</v>
      </c>
      <c r="H148" s="25" t="n">
        <f aca="false">'AVB Input'!H148+'EQR Input'!H148</f>
        <v>521723</v>
      </c>
      <c r="I148" s="25" t="n">
        <f aca="false">'AVB Input'!I148+'EQR Input'!I148</f>
        <v>484489</v>
      </c>
      <c r="J148" s="25" t="n">
        <f aca="false">'AVB Input'!J148+'EQR Input'!J148</f>
        <v>520158</v>
      </c>
      <c r="K148" s="25" t="n">
        <f aca="false">'AVB Input'!K148+'EQR Input'!K148</f>
        <v>574747</v>
      </c>
    </row>
    <row r="149" customFormat="false" ht="15" hidden="false" customHeight="true" outlineLevel="0" collapsed="false">
      <c r="A149" s="3" t="s">
        <v>400</v>
      </c>
      <c r="B149" s="27" t="n">
        <f aca="false">B89*1000-B148</f>
        <v>0</v>
      </c>
      <c r="C149" s="27" t="n">
        <f aca="false">C89*1000-C148</f>
        <v>0</v>
      </c>
      <c r="D149" s="27" t="n">
        <f aca="false">D89*1000-D148</f>
        <v>1</v>
      </c>
      <c r="E149" s="27" t="n">
        <f aca="false">E89*1000-E148</f>
        <v>0</v>
      </c>
      <c r="F149" s="27" t="n">
        <f aca="false">F89*1000-F148</f>
        <v>0</v>
      </c>
      <c r="G149" s="27" t="n">
        <f aca="false">G89*1000-G148</f>
        <v>0</v>
      </c>
      <c r="H149" s="27" t="n">
        <f aca="false">H89*1000-H148</f>
        <v>0</v>
      </c>
      <c r="I149" s="27" t="n">
        <f aca="false">I89*1000-I148</f>
        <v>0</v>
      </c>
      <c r="J149" s="27" t="n">
        <f aca="false">J89*1000-J148</f>
        <v>0</v>
      </c>
      <c r="K149" s="27" t="n">
        <f aca="false">K89*1000-K148</f>
        <v>0</v>
      </c>
    </row>
    <row r="150" customFormat="false" ht="15" hidden="false" customHeight="true" outlineLevel="0" collapsed="false">
      <c r="A150" s="3" t="s">
        <v>401</v>
      </c>
      <c r="B150" s="25" t="n">
        <f aca="false">'AVB Input'!B150+'EQR Input'!B150</f>
        <v>236686</v>
      </c>
      <c r="C150" s="25" t="n">
        <f aca="false">'AVB Input'!C150+'EQR Input'!C150</f>
        <v>216823</v>
      </c>
      <c r="D150" s="25" t="n">
        <f aca="false">'AVB Input'!D150+'EQR Input'!D150</f>
        <v>216176</v>
      </c>
      <c r="E150" s="25" t="n">
        <f aca="false">'AVB Input'!E150+'EQR Input'!E150</f>
        <v>227635</v>
      </c>
      <c r="F150" s="25" t="n">
        <f aca="false">'AVB Input'!F150+'EQR Input'!F150</f>
        <v>191077</v>
      </c>
      <c r="G150" s="25" t="n">
        <f aca="false">'AVB Input'!G150+'EQR Input'!G150</f>
        <v>222806</v>
      </c>
      <c r="H150" s="25" t="n">
        <f aca="false">'AVB Input'!H150+'EQR Input'!H150</f>
        <v>283333</v>
      </c>
      <c r="I150" s="25" t="n">
        <f aca="false">'AVB Input'!I150+'EQR Input'!I150</f>
        <v>341867</v>
      </c>
      <c r="J150" s="25" t="n">
        <f aca="false">'AVB Input'!J150+'EQR Input'!J150</f>
        <v>293172</v>
      </c>
      <c r="K150" s="25" t="n">
        <f aca="false">'AVB Input'!K150+'EQR Input'!K150</f>
        <v>360148</v>
      </c>
    </row>
    <row r="151" customFormat="false" ht="15" hidden="false" customHeight="true" outlineLevel="0" collapsed="false">
      <c r="A151" s="3" t="s">
        <v>402</v>
      </c>
      <c r="B151" s="26" t="n">
        <f aca="false">SUM(B44:E44)-B150</f>
        <v>2462</v>
      </c>
      <c r="C151" s="26" t="n">
        <f aca="false">SUM(F44:I44)-C150</f>
        <v>5659</v>
      </c>
      <c r="D151" s="27" t="n">
        <f aca="false">SUM(J44:M44)-D150</f>
        <v>0</v>
      </c>
      <c r="E151" s="27" t="n">
        <f aca="false">SUM(N44:Q44)-E150</f>
        <v>0</v>
      </c>
      <c r="F151" s="27" t="n">
        <f aca="false">SUM(R44:U44)-F150</f>
        <v>0</v>
      </c>
      <c r="G151" s="27" t="n">
        <f aca="false">SUM(V44:Y44)-G150</f>
        <v>0</v>
      </c>
      <c r="H151" s="27" t="n">
        <f aca="false">SUM(Z44:AC44)-H150</f>
        <v>0</v>
      </c>
      <c r="I151" s="27" t="n">
        <f aca="false">SUM(AD44:AG44)-I150</f>
        <v>0</v>
      </c>
      <c r="J151" s="27" t="n">
        <f aca="false">SUM(AH44:AK44)-J150</f>
        <v>0</v>
      </c>
      <c r="K151" s="27" t="n">
        <f aca="false">SUM(AL44:AO44)-K150</f>
        <v>0</v>
      </c>
    </row>
    <row r="155" customFormat="false" ht="15" hidden="false" customHeight="true" outlineLevel="0" collapsed="false">
      <c r="A155" s="3" t="s">
        <v>403</v>
      </c>
    </row>
    <row r="156" customFormat="false" ht="15" hidden="false" customHeight="true" outlineLevel="0" collapsed="false">
      <c r="A156" s="4" t="s">
        <v>340</v>
      </c>
      <c r="B156" s="4" t="s">
        <v>212</v>
      </c>
      <c r="C156" s="4" t="s">
        <v>213</v>
      </c>
      <c r="D156" s="4" t="s">
        <v>214</v>
      </c>
      <c r="E156" s="4" t="s">
        <v>215</v>
      </c>
      <c r="F156" s="4" t="s">
        <v>216</v>
      </c>
      <c r="G156" s="4" t="s">
        <v>217</v>
      </c>
      <c r="H156" s="4" t="s">
        <v>218</v>
      </c>
      <c r="I156" s="4" t="s">
        <v>219</v>
      </c>
      <c r="J156" s="4" t="s">
        <v>220</v>
      </c>
      <c r="K156" s="4" t="s">
        <v>221</v>
      </c>
      <c r="L156" s="4" t="s">
        <v>222</v>
      </c>
    </row>
    <row r="157" customFormat="false" ht="15" hidden="false" customHeight="true" outlineLevel="0" collapsed="false">
      <c r="A157" s="4" t="s">
        <v>404</v>
      </c>
      <c r="B157" s="29" t="n">
        <f aca="false">'AVB Input'!B157+'EQR Input'!B157</f>
        <v>1130.787</v>
      </c>
      <c r="C157" s="29" t="n">
        <f aca="false">'AVB Input'!C157+'EQR Input'!C157</f>
        <v>1169.227</v>
      </c>
      <c r="D157" s="29" t="n">
        <f aca="false">'AVB Input'!D157+'EQR Input'!D157</f>
        <v>1228.304</v>
      </c>
      <c r="E157" s="29" t="n">
        <f aca="false">'AVB Input'!E157+'EQR Input'!E157</f>
        <v>1240.098</v>
      </c>
      <c r="F157" s="29" t="n">
        <f aca="false">'AVB Input'!F157+'EQR Input'!F157</f>
        <v>1271.218</v>
      </c>
      <c r="G157" s="29" t="n">
        <f aca="false">'AVB Input'!G157+'EQR Input'!G157</f>
        <v>1319.76</v>
      </c>
      <c r="H157" s="29" t="n">
        <f aca="false">'AVB Input'!H157+'EQR Input'!H157</f>
        <v>1381.806</v>
      </c>
      <c r="I157" s="29" t="n">
        <f aca="false">'AVB Input'!I157+'EQR Input'!I157</f>
        <v>1478.594</v>
      </c>
      <c r="J157" s="29" t="n">
        <f aca="false">'AVB Input'!J157+'EQR Input'!J157</f>
        <v>1537.941</v>
      </c>
      <c r="K157" s="29" t="n">
        <f aca="false">'AVB Input'!K157+'EQR Input'!K157</f>
        <v>1638.738</v>
      </c>
      <c r="L157" s="29" t="n">
        <f aca="false">'AVB Input'!L157+'EQR Input'!L157</f>
        <v>1691.366</v>
      </c>
    </row>
    <row r="158" customFormat="false" ht="15" hidden="false" customHeight="true" outlineLevel="0" collapsed="false">
      <c r="A158" s="4" t="s">
        <v>405</v>
      </c>
      <c r="B158" s="29" t="n">
        <f aca="false">'AVB Input'!B158+'EQR Input'!B158</f>
        <v>204.837</v>
      </c>
      <c r="C158" s="29" t="n">
        <f aca="false">'AVB Input'!C158+'EQR Input'!C158</f>
        <v>221.375</v>
      </c>
      <c r="D158" s="29" t="n">
        <f aca="false">'AVB Input'!D158+'EQR Input'!D158</f>
        <v>241.563</v>
      </c>
      <c r="E158" s="29" t="n">
        <f aca="false">'AVB Input'!E158+'EQR Input'!E158</f>
        <v>252.961</v>
      </c>
      <c r="F158" s="29" t="n">
        <f aca="false">'AVB Input'!F158+'EQR Input'!F158</f>
        <v>273.189</v>
      </c>
      <c r="G158" s="29" t="n">
        <f aca="false">'AVB Input'!G158+'EQR Input'!G158</f>
        <v>283.089</v>
      </c>
      <c r="H158" s="29" t="n">
        <f aca="false">'AVB Input'!H158+'EQR Input'!H158</f>
        <v>288.96</v>
      </c>
      <c r="I158" s="29" t="n">
        <f aca="false">'AVB Input'!I158+'EQR Input'!I158</f>
        <v>306.794</v>
      </c>
      <c r="J158" s="29" t="n">
        <f aca="false">'AVB Input'!J158+'EQR Input'!J158</f>
        <v>327.611</v>
      </c>
      <c r="K158" s="29" t="n">
        <f aca="false">'AVB Input'!K158+'EQR Input'!K158</f>
        <v>342.743</v>
      </c>
      <c r="L158" s="29" t="n">
        <f aca="false">'AVB Input'!L158+'EQR Input'!L158</f>
        <v>360.446</v>
      </c>
    </row>
    <row r="159" customFormat="false" ht="15" hidden="false" customHeight="true" outlineLevel="0" collapsed="false">
      <c r="A159" s="4" t="s">
        <v>406</v>
      </c>
      <c r="B159" s="30" t="n">
        <f aca="false">B115-B116</f>
        <v>3126.265</v>
      </c>
      <c r="C159" s="30" t="n">
        <f aca="false">C115-C116</f>
        <v>3234.568</v>
      </c>
      <c r="D159" s="30" t="n">
        <f aca="false">D115-D116</f>
        <v>3388.777</v>
      </c>
      <c r="E159" s="30" t="n">
        <f aca="false">E115-E116</f>
        <v>3527.298</v>
      </c>
      <c r="F159" s="30" t="n">
        <f aca="false">F115-F116</f>
        <v>3324.74</v>
      </c>
      <c r="G159" s="30" t="n">
        <f aca="false">G115-G116</f>
        <v>3152.914</v>
      </c>
      <c r="H159" s="30" t="n">
        <f aca="false">H115-H116</f>
        <v>3651.527</v>
      </c>
      <c r="I159" s="30" t="n">
        <f aca="false">I115-I116</f>
        <v>3848.763</v>
      </c>
      <c r="J159" s="30" t="n">
        <f aca="false">J115-J116</f>
        <v>4021.232</v>
      </c>
      <c r="K159" s="30" t="n">
        <f aca="false">K115-K116</f>
        <v>4146.161</v>
      </c>
      <c r="L159" s="30" t="n">
        <f aca="false">L115-L116</f>
        <v>4166.842</v>
      </c>
    </row>
    <row r="160" customFormat="false" ht="15" hidden="false" customHeight="true" outlineLevel="0" collapsed="false">
      <c r="A160" s="4" t="s">
        <v>407</v>
      </c>
      <c r="B160" s="30" t="n">
        <f aca="false">B84</f>
        <v>3118.623</v>
      </c>
      <c r="C160" s="30" t="n">
        <f aca="false">C84</f>
        <v>3228.886</v>
      </c>
      <c r="D160" s="30" t="n">
        <f aca="false">D84</f>
        <v>3369.732</v>
      </c>
      <c r="E160" s="30" t="n">
        <f aca="false">E84</f>
        <v>3522.622</v>
      </c>
      <c r="F160" s="30" t="n">
        <f aca="false">F84</f>
        <v>3317.553</v>
      </c>
      <c r="G160" s="30" t="n">
        <f aca="false">G84</f>
        <v>3141.52</v>
      </c>
      <c r="H160" s="30" t="n">
        <f aca="false">H84</f>
        <v>3640.348</v>
      </c>
      <c r="I160" s="30" t="n">
        <f aca="false">I84</f>
        <v>3841.043</v>
      </c>
      <c r="J160" s="30" t="n">
        <f aca="false">J84</f>
        <v>4009.675</v>
      </c>
      <c r="K160" s="30" t="n">
        <f aca="false">K84</f>
        <v>4123.186</v>
      </c>
      <c r="L160" s="30" t="n">
        <f aca="false">L84</f>
        <v>4159.878</v>
      </c>
    </row>
    <row r="161" customFormat="false" ht="15" hidden="false" customHeight="true" outlineLevel="0" collapsed="false">
      <c r="A161" s="4" t="s">
        <v>408</v>
      </c>
      <c r="B161" s="30" t="n">
        <f aca="false">B159-B160</f>
        <v>7.64200000000028</v>
      </c>
      <c r="C161" s="30" t="n">
        <f aca="false">C159-C160</f>
        <v>5.68200000000024</v>
      </c>
      <c r="D161" s="30" t="n">
        <f aca="false">D159-D160</f>
        <v>19.0450000000001</v>
      </c>
      <c r="E161" s="30" t="n">
        <f aca="false">E159-E160</f>
        <v>4.67599999999993</v>
      </c>
      <c r="F161" s="30" t="n">
        <f aca="false">F159-F160</f>
        <v>7.1869999999999</v>
      </c>
      <c r="G161" s="30" t="n">
        <f aca="false">G159-G160</f>
        <v>11.3939999999998</v>
      </c>
      <c r="H161" s="30" t="n">
        <f aca="false">H159-H160</f>
        <v>11.1789999999996</v>
      </c>
      <c r="I161" s="30" t="n">
        <f aca="false">I159-I160</f>
        <v>7.7199999999998</v>
      </c>
      <c r="J161" s="30" t="n">
        <f aca="false">J159-J160</f>
        <v>11.5569999999993</v>
      </c>
      <c r="K161" s="30" t="n">
        <f aca="false">K159-K160</f>
        <v>22.9750000000004</v>
      </c>
      <c r="L161" s="30" t="n">
        <f aca="false">L159-L160</f>
        <v>6.96400000000085</v>
      </c>
    </row>
    <row r="162" customFormat="false" ht="15" hidden="false" customHeight="true" outlineLevel="0" collapsed="false">
      <c r="A162" s="4" t="s">
        <v>409</v>
      </c>
      <c r="B162" s="19" t="n">
        <f aca="false">B161/B160</f>
        <v>0.00245044046683433</v>
      </c>
      <c r="C162" s="19" t="n">
        <f aca="false">C161/C160</f>
        <v>0.00175974004656722</v>
      </c>
      <c r="D162" s="19" t="n">
        <f aca="false">D161/D160</f>
        <v>0.00565178477101445</v>
      </c>
      <c r="E162" s="19" t="n">
        <f aca="false">E161/E160</f>
        <v>0.00132742031361864</v>
      </c>
      <c r="F162" s="19" t="n">
        <f aca="false">F161/F160</f>
        <v>0.0021663557447311</v>
      </c>
      <c r="G162" s="19" t="n">
        <f aca="false">G161/G160</f>
        <v>0.00362690672031366</v>
      </c>
      <c r="H162" s="19" t="n">
        <f aca="false">H161/H160</f>
        <v>0.00307086025841475</v>
      </c>
      <c r="I162" s="19" t="n">
        <f aca="false">I161/I160</f>
        <v>0.00200987075645855</v>
      </c>
      <c r="J162" s="19" t="n">
        <f aca="false">J161/J160</f>
        <v>0.0028822784889048</v>
      </c>
      <c r="K162" s="19" t="n">
        <f aca="false">K161/K160</f>
        <v>0.00557214736371349</v>
      </c>
      <c r="L162" s="19" t="n">
        <f aca="false">L161/L160</f>
        <v>0.00167408755737569</v>
      </c>
    </row>
    <row r="163" customFormat="false" ht="15" hidden="false" customHeight="true" outlineLevel="0" collapsed="false">
      <c r="A163" s="10" t="s">
        <v>410</v>
      </c>
    </row>
    <row r="164" customFormat="false" ht="15" hidden="false" customHeight="true" outlineLevel="0" collapsed="false">
      <c r="A164" s="10" t="s">
        <v>411</v>
      </c>
    </row>
    <row r="165" customFormat="false" ht="15" hidden="false" customHeight="true" outlineLevel="0" collapsed="false">
      <c r="A165" s="10" t="s">
        <v>35</v>
      </c>
    </row>
    <row r="166" customFormat="false" ht="15" hidden="false" customHeight="true" outlineLevel="0" collapsed="false">
      <c r="A166" s="10" t="s">
        <v>35</v>
      </c>
    </row>
    <row r="167" customFormat="false" ht="15" hidden="false" customHeight="true" outlineLevel="0" collapsed="false">
      <c r="A167" s="10" t="s">
        <v>35</v>
      </c>
    </row>
    <row r="169" customFormat="false" ht="15" hidden="false" customHeight="true" outlineLevel="0" collapsed="false">
      <c r="A169" s="3" t="s">
        <v>412</v>
      </c>
    </row>
    <row r="170" customFormat="false" ht="15" hidden="false" customHeight="true" outlineLevel="0" collapsed="false">
      <c r="A170" s="3" t="s">
        <v>340</v>
      </c>
      <c r="B170" s="11" t="s">
        <v>212</v>
      </c>
      <c r="C170" s="11" t="s">
        <v>213</v>
      </c>
      <c r="D170" s="11" t="s">
        <v>214</v>
      </c>
      <c r="E170" s="11" t="s">
        <v>215</v>
      </c>
      <c r="F170" s="11" t="s">
        <v>216</v>
      </c>
      <c r="G170" s="11" t="s">
        <v>217</v>
      </c>
      <c r="H170" s="11" t="s">
        <v>218</v>
      </c>
      <c r="I170" s="11" t="s">
        <v>219</v>
      </c>
      <c r="J170" s="11" t="s">
        <v>220</v>
      </c>
      <c r="K170" s="11" t="s">
        <v>221</v>
      </c>
      <c r="L170" s="11" t="s">
        <v>413</v>
      </c>
    </row>
    <row r="171" customFormat="false" ht="15" hidden="false" customHeight="true" outlineLevel="0" collapsed="false">
      <c r="A171" s="3" t="s">
        <v>414</v>
      </c>
      <c r="B171" s="30" t="n">
        <f aca="false">E66/1000</f>
        <v>2519.43</v>
      </c>
      <c r="C171" s="30" t="n">
        <f aca="false">I66/1000</f>
        <v>1469.847</v>
      </c>
      <c r="D171" s="30" t="n">
        <f aca="false">M66/1000</f>
        <v>1877.541</v>
      </c>
      <c r="E171" s="30" t="n">
        <f aca="false">Q66/1000</f>
        <v>1485.381</v>
      </c>
      <c r="F171" s="30" t="n">
        <f aca="false">U66/1000</f>
        <v>1400.899</v>
      </c>
      <c r="G171" s="30" t="n">
        <f aca="false">Y66/1000</f>
        <v>831.408</v>
      </c>
      <c r="H171" s="30" t="n">
        <f aca="false">AC66/1000</f>
        <v>1185.483</v>
      </c>
      <c r="I171" s="30" t="n">
        <f aca="false">AG66/1000</f>
        <v>1346.951</v>
      </c>
      <c r="J171" s="30" t="n">
        <f aca="false">AK66/1000</f>
        <v>1304.379</v>
      </c>
      <c r="K171" s="30" t="n">
        <f aca="false">AO66/1000</f>
        <v>1559.356</v>
      </c>
      <c r="L171" s="30" t="n">
        <f aca="false">AQ66/1000</f>
        <v>1727.31</v>
      </c>
    </row>
    <row r="172" customFormat="false" ht="15" hidden="false" customHeight="true" outlineLevel="0" collapsed="false">
      <c r="A172" s="3" t="s">
        <v>415</v>
      </c>
      <c r="B172" s="30" t="n">
        <f aca="false">E67/1000</f>
        <v>203.109</v>
      </c>
      <c r="C172" s="30" t="n">
        <f aca="false">I67/1000</f>
        <v>167.327</v>
      </c>
      <c r="D172" s="30" t="n">
        <f aca="false">M67/1000</f>
        <v>174.621</v>
      </c>
      <c r="E172" s="30" t="n">
        <f aca="false">Q67/1000</f>
        <v>96.688</v>
      </c>
      <c r="F172" s="30" t="n">
        <f aca="false">U67/1000</f>
        <v>196.312</v>
      </c>
      <c r="G172" s="30" t="n">
        <f aca="false">Y67/1000</f>
        <v>210.544</v>
      </c>
      <c r="H172" s="30" t="n">
        <f aca="false">AC67/1000</f>
        <v>239.771</v>
      </c>
      <c r="I172" s="30" t="n">
        <f aca="false">AG67/1000</f>
        <v>313.362</v>
      </c>
      <c r="J172" s="30" t="n">
        <f aca="false">AK67/1000</f>
        <v>215.064</v>
      </c>
      <c r="K172" s="30" t="n">
        <f aca="false">AO67/1000</f>
        <v>210.092</v>
      </c>
      <c r="L172" s="30" t="n">
        <f aca="false">AQ67/1000</f>
        <v>159.826</v>
      </c>
    </row>
    <row r="173" customFormat="false" ht="15" hidden="false" customHeight="true" outlineLevel="0" collapsed="false">
      <c r="A173" s="3" t="s">
        <v>416</v>
      </c>
      <c r="B173" s="30" t="n">
        <f aca="false">B171+B172</f>
        <v>2722.539</v>
      </c>
      <c r="C173" s="30" t="n">
        <f aca="false">C171+C172</f>
        <v>1637.174</v>
      </c>
      <c r="D173" s="30" t="n">
        <f aca="false">D171+D172</f>
        <v>2052.162</v>
      </c>
      <c r="E173" s="30" t="n">
        <f aca="false">E171+E172</f>
        <v>1582.069</v>
      </c>
      <c r="F173" s="30" t="n">
        <f aca="false">F171+F172</f>
        <v>1597.211</v>
      </c>
      <c r="G173" s="30" t="n">
        <f aca="false">G171+G172</f>
        <v>1041.952</v>
      </c>
      <c r="H173" s="30" t="n">
        <f aca="false">H171+H172</f>
        <v>1425.254</v>
      </c>
      <c r="I173" s="30" t="n">
        <f aca="false">I171+I172</f>
        <v>1660.313</v>
      </c>
      <c r="J173" s="30" t="n">
        <f aca="false">J171+J172</f>
        <v>1519.443</v>
      </c>
      <c r="K173" s="30" t="n">
        <f aca="false">K171+K172</f>
        <v>1769.448</v>
      </c>
      <c r="L173" s="30" t="n">
        <f aca="false">L171+L172</f>
        <v>1887.136</v>
      </c>
    </row>
    <row r="174" customFormat="false" ht="15" hidden="false" customHeight="true" outlineLevel="0" collapsed="false">
      <c r="A174" s="3" t="s">
        <v>417</v>
      </c>
      <c r="B174" s="26" t="n">
        <f aca="false">E54</f>
        <v>764083.162372</v>
      </c>
      <c r="C174" s="26" t="n">
        <f aca="false">I54</f>
        <v>767504.439622</v>
      </c>
      <c r="D174" s="26" t="n">
        <f aca="false">M54</f>
        <v>770183.975732</v>
      </c>
      <c r="E174" s="26" t="n">
        <f aca="false">Q54</f>
        <v>778236.434045</v>
      </c>
      <c r="F174" s="26" t="n">
        <f aca="false">U54</f>
        <v>775878.939603</v>
      </c>
      <c r="G174" s="26" t="n">
        <f aca="false">Y54</f>
        <v>778534.298818</v>
      </c>
      <c r="H174" s="26" t="n">
        <f aca="false">AC54</f>
        <v>781668.748652</v>
      </c>
      <c r="I174" s="26" t="n">
        <f aca="false">AG54</f>
        <v>787549.821608</v>
      </c>
      <c r="J174" s="26" t="n">
        <f aca="false">AK54</f>
        <v>788334.483446</v>
      </c>
      <c r="K174" s="26" t="n">
        <f aca="false">AO54</f>
        <v>781337.377036</v>
      </c>
      <c r="L174" s="26" t="n">
        <f aca="false">AQ54</f>
        <v>783146.326625</v>
      </c>
    </row>
    <row r="175" customFormat="false" ht="15" hidden="false" customHeight="true" outlineLevel="0" collapsed="false">
      <c r="A175" s="3" t="s">
        <v>418</v>
      </c>
      <c r="B175" s="33" t="n">
        <f aca="false">B171*1000/B174</f>
        <v>3.29732432812516</v>
      </c>
      <c r="C175" s="33" t="n">
        <f aca="false">C171*1000/C174</f>
        <v>1.91509901978405</v>
      </c>
      <c r="D175" s="33" t="n">
        <f aca="false">D171*1000/D174</f>
        <v>2.43778247686281</v>
      </c>
      <c r="E175" s="33" t="n">
        <f aca="false">E171*1000/E174</f>
        <v>1.9086500387543</v>
      </c>
      <c r="F175" s="33" t="n">
        <f aca="false">F171*1000/F174</f>
        <v>1.80556389469317</v>
      </c>
      <c r="G175" s="33" t="n">
        <f aca="false">G171*1000/G174</f>
        <v>1.06791441464079</v>
      </c>
      <c r="H175" s="33" t="n">
        <f aca="false">H171*1000/H174</f>
        <v>1.51660534215342</v>
      </c>
      <c r="I175" s="33" t="n">
        <f aca="false">I171*1000/I174</f>
        <v>1.71030576484651</v>
      </c>
      <c r="J175" s="33" t="n">
        <f aca="false">J171*1000/J174</f>
        <v>1.65460096873886</v>
      </c>
      <c r="K175" s="33" t="n">
        <f aca="false">K171*1000/K174</f>
        <v>1.99575246984268</v>
      </c>
      <c r="L175" s="33" t="n">
        <f aca="false">L171*1000/L174</f>
        <v>2.205603143724</v>
      </c>
    </row>
    <row r="176" customFormat="false" ht="15" hidden="false" customHeight="true" outlineLevel="0" collapsed="false">
      <c r="A176" s="3" t="s">
        <v>419</v>
      </c>
      <c r="B176" s="33" t="n">
        <f aca="false">B172*1000/B174</f>
        <v>0.265820541535654</v>
      </c>
      <c r="C176" s="33" t="n">
        <f aca="false">C172*1000/C174</f>
        <v>0.218014374069822</v>
      </c>
      <c r="D176" s="33" t="n">
        <f aca="false">D172*1000/D174</f>
        <v>0.226726347862582</v>
      </c>
      <c r="E176" s="33" t="n">
        <f aca="false">E172*1000/E174</f>
        <v>0.12423987848712</v>
      </c>
      <c r="F176" s="33" t="n">
        <f aca="false">F172*1000/F174</f>
        <v>0.253018853818159</v>
      </c>
      <c r="G176" s="33" t="n">
        <f aca="false">G172*1000/G174</f>
        <v>0.270436383239192</v>
      </c>
      <c r="H176" s="33" t="n">
        <f aca="false">H172*1000/H174</f>
        <v>0.306742466567186</v>
      </c>
      <c r="I176" s="33" t="n">
        <f aca="false">I172*1000/I174</f>
        <v>0.397894826971308</v>
      </c>
      <c r="J176" s="33" t="n">
        <f aca="false">J172*1000/J174</f>
        <v>0.272808058655386</v>
      </c>
      <c r="K176" s="33" t="n">
        <f aca="false">K172*1000/K174</f>
        <v>0.268887686900354</v>
      </c>
      <c r="L176" s="33" t="n">
        <f aca="false">L172*1000/L174</f>
        <v>0.204081912365951</v>
      </c>
    </row>
    <row r="177" customFormat="false" ht="15" hidden="false" customHeight="true" outlineLevel="0" collapsed="false">
      <c r="A177" s="3" t="s">
        <v>420</v>
      </c>
      <c r="B177" s="33" t="n">
        <f aca="false">B175+B176</f>
        <v>3.56314486966081</v>
      </c>
      <c r="C177" s="33" t="n">
        <f aca="false">C175+C176</f>
        <v>2.13311339385387</v>
      </c>
      <c r="D177" s="33" t="n">
        <f aca="false">D175+D176</f>
        <v>2.66450882472539</v>
      </c>
      <c r="E177" s="33" t="n">
        <f aca="false">E175+E176</f>
        <v>2.03288991724142</v>
      </c>
      <c r="F177" s="33" t="n">
        <f aca="false">F175+F176</f>
        <v>2.05858274851133</v>
      </c>
      <c r="G177" s="33" t="n">
        <f aca="false">G175+G176</f>
        <v>1.33835079787998</v>
      </c>
      <c r="H177" s="33" t="n">
        <f aca="false">H175+H176</f>
        <v>1.8233478087206</v>
      </c>
      <c r="I177" s="33" t="n">
        <f aca="false">I175+I176</f>
        <v>2.10820059181781</v>
      </c>
      <c r="J177" s="33" t="n">
        <f aca="false">J175+J176</f>
        <v>1.92740902739425</v>
      </c>
      <c r="K177" s="33" t="n">
        <f aca="false">K175+K176</f>
        <v>2.26464015674304</v>
      </c>
      <c r="L177" s="33" t="n">
        <f aca="false">L175+L176</f>
        <v>2.40968505608995</v>
      </c>
    </row>
    <row r="178" customFormat="false" ht="15" hidden="false" customHeight="true" outlineLevel="0" collapsed="false">
      <c r="A178" s="3" t="s">
        <v>421</v>
      </c>
      <c r="B178" s="19" t="n">
        <f aca="false">E68/E63</f>
        <v>0.0419667579648578</v>
      </c>
      <c r="C178" s="19" t="n">
        <f aca="false">I68/I63</f>
        <v>0.0250680135043666</v>
      </c>
      <c r="D178" s="19" t="n">
        <f aca="false">M68/M63</f>
        <v>0.0314235943502218</v>
      </c>
      <c r="E178" s="19" t="n">
        <f aca="false">Q68/Q63</f>
        <v>0.0205326215989608</v>
      </c>
      <c r="F178" s="19" t="n">
        <f aca="false">U68/U63</f>
        <v>0.0262169212686098</v>
      </c>
      <c r="G178" s="19" t="n">
        <f aca="false">Y68/Y63</f>
        <v>0.0119881769723511</v>
      </c>
      <c r="H178" s="19" t="n">
        <f aca="false">AC68/AC63</f>
        <v>0.0231973536887982</v>
      </c>
      <c r="I178" s="19" t="n">
        <f aca="false">AG68/AG63</f>
        <v>0.025192392011849</v>
      </c>
      <c r="J178" s="19" t="n">
        <f aca="false">AK68/AK63</f>
        <v>0.0201071522724939</v>
      </c>
      <c r="K178" s="19" t="n">
        <f aca="false">AO68/AO63</f>
        <v>0.0262079484199025</v>
      </c>
      <c r="L178" s="19" t="n">
        <f aca="false">AQ68/AQ63</f>
        <v>0.02682329095317</v>
      </c>
    </row>
    <row r="179" customFormat="false" ht="15" hidden="false" customHeight="true" outlineLevel="0" collapsed="false">
      <c r="A179" s="3" t="s">
        <v>133</v>
      </c>
      <c r="B179" s="33" t="n">
        <f aca="false">E56/E54</f>
        <v>63.8913243907244</v>
      </c>
      <c r="C179" s="33" t="n">
        <f aca="false">I56/I54</f>
        <v>63.8240509653149</v>
      </c>
      <c r="D179" s="33" t="n">
        <f aca="false">M56/M54</f>
        <v>64.1547022777756</v>
      </c>
      <c r="E179" s="33" t="n">
        <f aca="false">Q56/Q54</f>
        <v>77.9723963939617</v>
      </c>
      <c r="F179" s="33" t="n">
        <f aca="false">U56/U54</f>
        <v>58.3557943674786</v>
      </c>
      <c r="G179" s="33" t="n">
        <f aca="false">Y56/Y54</f>
        <v>90.4683154117597</v>
      </c>
      <c r="H179" s="33" t="n">
        <f aca="false">AC56/AC54</f>
        <v>58.4151833523135</v>
      </c>
      <c r="I179" s="33" t="n">
        <f aca="false">AG56/AG54</f>
        <v>64.117571010173</v>
      </c>
      <c r="J179" s="33" t="n">
        <f aca="false">AK56/AK54</f>
        <v>75.2867493502274</v>
      </c>
      <c r="K179" s="33" t="n">
        <f aca="false">AO56/AO54</f>
        <v>63.9864226554933</v>
      </c>
      <c r="L179" s="33" t="n">
        <f aca="false">AQ56/AQ54</f>
        <v>67.7405665148867</v>
      </c>
    </row>
    <row r="180" customFormat="false" ht="15" hidden="false" customHeight="true" outlineLevel="0" collapsed="false">
      <c r="A180" s="3" t="s">
        <v>135</v>
      </c>
      <c r="B180" s="33" t="n">
        <f aca="false">E63/E54</f>
        <v>84.9039821623706</v>
      </c>
      <c r="C180" s="33" t="n">
        <f aca="false">I63/I54</f>
        <v>85.0930367291493</v>
      </c>
      <c r="D180" s="33" t="n">
        <f aca="false">M63/M54</f>
        <v>84.7932542353031</v>
      </c>
      <c r="E180" s="33" t="n">
        <f aca="false">Q63/Q54</f>
        <v>99.0078109336175</v>
      </c>
      <c r="F180" s="33" t="n">
        <f aca="false">U63/U54</f>
        <v>78.5211477510949</v>
      </c>
      <c r="G180" s="33" t="n">
        <f aca="false">Y63/Y54</f>
        <v>111.639225961268</v>
      </c>
      <c r="H180" s="33" t="n">
        <f aca="false">AC63/AC54</f>
        <v>78.60154365802</v>
      </c>
      <c r="I180" s="33" t="n">
        <f aca="false">AG63/AG54</f>
        <v>83.6840182078082</v>
      </c>
      <c r="J180" s="33" t="n">
        <f aca="false">AK63/AK54</f>
        <v>95.8568872048032</v>
      </c>
      <c r="K180" s="33" t="n">
        <f aca="false">AO63/AO54</f>
        <v>86.4104324557984</v>
      </c>
      <c r="L180" s="33" t="n">
        <f aca="false">AQ63/AQ54</f>
        <v>89.8355485274699</v>
      </c>
    </row>
    <row r="181" customFormat="false" ht="15" hidden="false" customHeight="true" outlineLevel="0" collapsed="false">
      <c r="A181" s="10" t="s">
        <v>422</v>
      </c>
    </row>
    <row r="182" customFormat="false" ht="15" hidden="false" customHeight="true" outlineLevel="0" collapsed="false">
      <c r="A182" s="10" t="s">
        <v>423</v>
      </c>
    </row>
    <row r="183" customFormat="false" ht="15" hidden="false" customHeight="true" outlineLevel="0" collapsed="false">
      <c r="A183" s="10" t="s">
        <v>424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183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425</v>
      </c>
    </row>
    <row r="2" customFormat="false" ht="15" hidden="false" customHeight="true" outlineLevel="0" collapsed="false">
      <c r="A2" s="1" t="s">
        <v>426</v>
      </c>
    </row>
    <row r="3" customFormat="false" ht="15" hidden="false" customHeight="true" outlineLevel="0" collapsed="false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  <c r="G3" s="1" t="s">
        <v>251</v>
      </c>
      <c r="H3" s="1" t="s">
        <v>252</v>
      </c>
      <c r="I3" s="1" t="s">
        <v>253</v>
      </c>
      <c r="J3" s="1" t="s">
        <v>254</v>
      </c>
      <c r="K3" s="1" t="s">
        <v>255</v>
      </c>
      <c r="L3" s="1" t="s">
        <v>256</v>
      </c>
      <c r="M3" s="1" t="s">
        <v>257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262</v>
      </c>
      <c r="S3" s="1" t="s">
        <v>263</v>
      </c>
      <c r="T3" s="1" t="s">
        <v>264</v>
      </c>
      <c r="U3" s="1" t="s">
        <v>265</v>
      </c>
      <c r="V3" s="1" t="s">
        <v>266</v>
      </c>
      <c r="W3" s="1" t="s">
        <v>267</v>
      </c>
      <c r="X3" s="1" t="s">
        <v>268</v>
      </c>
      <c r="Y3" s="1" t="s">
        <v>269</v>
      </c>
      <c r="Z3" s="1" t="s">
        <v>270</v>
      </c>
      <c r="AA3" s="1" t="s">
        <v>271</v>
      </c>
      <c r="AB3" s="1" t="s">
        <v>272</v>
      </c>
      <c r="AC3" s="1" t="s">
        <v>273</v>
      </c>
      <c r="AD3" s="1" t="s">
        <v>274</v>
      </c>
      <c r="AE3" s="1" t="s">
        <v>275</v>
      </c>
      <c r="AF3" s="1" t="s">
        <v>276</v>
      </c>
      <c r="AG3" s="1" t="s">
        <v>277</v>
      </c>
      <c r="AH3" s="1" t="s">
        <v>278</v>
      </c>
      <c r="AI3" s="1" t="s">
        <v>279</v>
      </c>
      <c r="AJ3" s="1" t="s">
        <v>280</v>
      </c>
      <c r="AK3" s="1" t="s">
        <v>281</v>
      </c>
      <c r="AL3" s="1" t="s">
        <v>282</v>
      </c>
      <c r="AM3" s="1" t="s">
        <v>283</v>
      </c>
      <c r="AN3" s="1" t="s">
        <v>284</v>
      </c>
      <c r="AO3" s="1" t="s">
        <v>285</v>
      </c>
      <c r="AP3" s="1" t="s">
        <v>286</v>
      </c>
      <c r="AQ3" s="1" t="s">
        <v>56</v>
      </c>
    </row>
    <row r="4" customFormat="false" ht="15" hidden="false" customHeight="true" outlineLevel="0" collapsed="false">
      <c r="A4" s="1" t="s">
        <v>427</v>
      </c>
    </row>
    <row r="5" customFormat="false" ht="15" hidden="false" customHeight="true" outlineLevel="0" collapsed="false">
      <c r="A5" s="1" t="s">
        <v>428</v>
      </c>
      <c r="B5" s="1" t="n">
        <v>237877</v>
      </c>
      <c r="C5" s="1" t="n">
        <v>197319</v>
      </c>
      <c r="D5" s="1" t="n">
        <v>356329</v>
      </c>
      <c r="E5" s="1" t="n">
        <v>242183</v>
      </c>
      <c r="F5" s="1" t="n">
        <v>235781</v>
      </c>
      <c r="G5" s="1" t="n">
        <v>165194</v>
      </c>
      <c r="H5" s="1" t="n">
        <v>238199</v>
      </c>
      <c r="I5" s="1" t="n">
        <v>237486</v>
      </c>
      <c r="J5" s="1" t="n">
        <v>141590</v>
      </c>
      <c r="K5" s="1" t="n">
        <v>254543</v>
      </c>
      <c r="L5" s="1" t="n">
        <v>192407</v>
      </c>
      <c r="M5" s="1" t="n">
        <v>385636</v>
      </c>
      <c r="N5" s="1" t="n">
        <v>170418</v>
      </c>
      <c r="O5" s="1" t="n">
        <v>168305</v>
      </c>
      <c r="P5" s="1" t="n">
        <v>279709</v>
      </c>
      <c r="Q5" s="1" t="n">
        <v>167671</v>
      </c>
      <c r="R5" s="1" t="n">
        <v>168006</v>
      </c>
      <c r="S5" s="1" t="n">
        <v>170869</v>
      </c>
      <c r="T5" s="1" t="n">
        <v>147717</v>
      </c>
      <c r="U5" s="1" t="n">
        <v>341114</v>
      </c>
      <c r="V5" s="1" t="n">
        <v>142234</v>
      </c>
      <c r="W5" s="1" t="n">
        <v>447977</v>
      </c>
      <c r="X5" s="1" t="n">
        <v>78847</v>
      </c>
      <c r="Y5" s="1" t="n">
        <v>335298</v>
      </c>
      <c r="Z5" s="1" t="n">
        <v>262076</v>
      </c>
      <c r="AA5" s="1" t="n">
        <v>138566</v>
      </c>
      <c r="AB5" s="1" t="n">
        <v>494632</v>
      </c>
      <c r="AC5" s="1" t="n">
        <v>241164</v>
      </c>
      <c r="AD5" s="1" t="n">
        <v>146775</v>
      </c>
      <c r="AE5" s="1" t="n">
        <v>367807</v>
      </c>
      <c r="AF5" s="1" t="n">
        <v>171790</v>
      </c>
      <c r="AG5" s="1" t="n">
        <v>242066</v>
      </c>
      <c r="AH5" s="1" t="n">
        <v>173557</v>
      </c>
      <c r="AI5" s="1" t="n">
        <v>254007</v>
      </c>
      <c r="AJ5" s="1" t="n">
        <v>372519</v>
      </c>
      <c r="AK5" s="1" t="n">
        <v>282092</v>
      </c>
      <c r="AL5" s="1" t="n">
        <v>236597</v>
      </c>
      <c r="AM5" s="1" t="n">
        <v>269855</v>
      </c>
      <c r="AN5" s="1" t="n">
        <v>384162</v>
      </c>
      <c r="AO5" s="1" t="n">
        <v>165985</v>
      </c>
      <c r="AP5" s="1" t="n">
        <v>328290</v>
      </c>
      <c r="AQ5" s="1" t="n">
        <v>156893</v>
      </c>
    </row>
    <row r="6" customFormat="false" ht="15" hidden="false" customHeight="true" outlineLevel="0" collapsed="false">
      <c r="A6" s="1" t="s">
        <v>429</v>
      </c>
      <c r="B6" s="1" t="n">
        <v>237931</v>
      </c>
      <c r="C6" s="1" t="n">
        <v>197444</v>
      </c>
      <c r="D6" s="1" t="n">
        <v>356392</v>
      </c>
      <c r="E6" s="1" t="n">
        <v>242235</v>
      </c>
      <c r="F6" s="1" t="n">
        <v>235875</v>
      </c>
      <c r="G6" s="1" t="n">
        <v>165225</v>
      </c>
      <c r="H6" s="1" t="n">
        <v>238248</v>
      </c>
      <c r="I6" s="1" t="n">
        <v>237573</v>
      </c>
      <c r="J6" s="1" t="n">
        <v>141643</v>
      </c>
      <c r="K6" s="1" t="n">
        <v>254662</v>
      </c>
      <c r="L6" s="1" t="n">
        <v>192486</v>
      </c>
      <c r="M6" s="1" t="n">
        <v>385734</v>
      </c>
      <c r="N6" s="1" t="n">
        <v>170366</v>
      </c>
      <c r="O6" s="1" t="n">
        <v>168281</v>
      </c>
      <c r="P6" s="1" t="n">
        <v>279677</v>
      </c>
      <c r="Q6" s="1" t="n">
        <v>167650</v>
      </c>
      <c r="R6" s="1" t="n">
        <v>167971</v>
      </c>
      <c r="S6" s="1" t="n">
        <v>170828</v>
      </c>
      <c r="T6" s="1" t="n">
        <v>147703</v>
      </c>
      <c r="U6" s="1" t="n">
        <v>341128</v>
      </c>
      <c r="V6" s="1" t="n">
        <v>142223</v>
      </c>
      <c r="W6" s="1" t="n">
        <v>447953</v>
      </c>
      <c r="X6" s="1" t="n">
        <v>78914</v>
      </c>
      <c r="Y6" s="1" t="n">
        <v>335209</v>
      </c>
      <c r="Z6" s="1" t="n">
        <v>262044</v>
      </c>
      <c r="AA6" s="1" t="n">
        <v>138691</v>
      </c>
      <c r="AB6" s="1" t="n">
        <v>494747</v>
      </c>
      <c r="AC6" s="1" t="n">
        <v>241293</v>
      </c>
      <c r="AD6" s="1" t="n">
        <v>146902</v>
      </c>
      <c r="AE6" s="1" t="n">
        <v>367923</v>
      </c>
      <c r="AF6" s="1" t="n">
        <v>172031</v>
      </c>
      <c r="AG6" s="1" t="n">
        <v>241969</v>
      </c>
      <c r="AH6" s="1" t="n">
        <v>173449</v>
      </c>
      <c r="AI6" s="1" t="n">
        <v>253934</v>
      </c>
      <c r="AJ6" s="1" t="n">
        <v>372519</v>
      </c>
      <c r="AK6" s="1" t="n">
        <v>282092</v>
      </c>
      <c r="AL6" s="1" t="n">
        <v>236597</v>
      </c>
      <c r="AM6" s="1" t="n">
        <v>268665</v>
      </c>
      <c r="AN6" s="1" t="n">
        <v>381306</v>
      </c>
      <c r="AO6" s="1" t="n">
        <v>164733</v>
      </c>
      <c r="AP6" s="1" t="n">
        <v>325730</v>
      </c>
      <c r="AQ6" s="1" t="n">
        <v>155720</v>
      </c>
    </row>
    <row r="7" customFormat="false" ht="15" hidden="false" customHeight="true" outlineLevel="0" collapsed="false">
      <c r="A7" s="1" t="s">
        <v>430</v>
      </c>
      <c r="B7" s="1" t="n">
        <v>16537</v>
      </c>
      <c r="C7" s="1" t="n">
        <v>15477</v>
      </c>
      <c r="D7" s="1" t="n">
        <v>14946</v>
      </c>
      <c r="E7" s="1" t="n">
        <v>14443</v>
      </c>
      <c r="F7" s="1" t="n">
        <v>16297</v>
      </c>
      <c r="G7" s="1" t="n">
        <v>16423</v>
      </c>
      <c r="H7" s="1" t="n">
        <v>15752</v>
      </c>
      <c r="I7" s="1" t="n">
        <v>16926</v>
      </c>
      <c r="J7" s="1" t="n">
        <v>18082</v>
      </c>
      <c r="K7" s="1" t="n">
        <v>18913</v>
      </c>
      <c r="L7" s="1" t="n">
        <v>18855</v>
      </c>
      <c r="M7" s="1" t="n">
        <v>20671</v>
      </c>
      <c r="N7" s="1" t="n">
        <v>19722</v>
      </c>
      <c r="O7" s="1" t="n">
        <v>23018</v>
      </c>
      <c r="P7" s="1" t="n">
        <v>20195</v>
      </c>
      <c r="Q7" s="1" t="n">
        <v>20073</v>
      </c>
      <c r="R7" s="1" t="n">
        <v>22799</v>
      </c>
      <c r="S7" s="1" t="n">
        <v>23407</v>
      </c>
      <c r="T7" s="1" t="n">
        <v>23837</v>
      </c>
      <c r="U7" s="1" t="n">
        <v>27400</v>
      </c>
      <c r="V7" s="1" t="n">
        <v>24470</v>
      </c>
      <c r="W7" s="1" t="n">
        <v>24318</v>
      </c>
      <c r="X7" s="1" t="n">
        <v>25322</v>
      </c>
      <c r="Y7" s="1" t="n">
        <v>24555</v>
      </c>
      <c r="Z7" s="1" t="n">
        <v>28113</v>
      </c>
      <c r="AA7" s="1" t="n">
        <v>30632</v>
      </c>
      <c r="AB7" s="1" t="n">
        <v>29374</v>
      </c>
      <c r="AC7" s="1" t="n">
        <v>26081</v>
      </c>
      <c r="AD7" s="1" t="n">
        <v>30784</v>
      </c>
      <c r="AE7" s="1" t="n">
        <v>28972</v>
      </c>
      <c r="AF7" s="1" t="n">
        <v>30421</v>
      </c>
      <c r="AG7" s="1" t="n">
        <v>31527</v>
      </c>
      <c r="AH7" s="1" t="n">
        <v>35204</v>
      </c>
      <c r="AI7" s="1" t="n">
        <v>37553</v>
      </c>
      <c r="AJ7" s="1" t="n">
        <v>40149</v>
      </c>
      <c r="AK7" s="1" t="n">
        <v>49688</v>
      </c>
      <c r="AL7" s="1" t="n">
        <v>36100</v>
      </c>
      <c r="AM7" s="1" t="n">
        <v>38153</v>
      </c>
      <c r="AN7" s="1" t="n">
        <v>37194</v>
      </c>
      <c r="AO7" s="1" t="n">
        <v>36101</v>
      </c>
      <c r="AP7" s="1" t="n">
        <v>38100</v>
      </c>
      <c r="AQ7" s="1" t="n">
        <v>38483</v>
      </c>
    </row>
    <row r="8" customFormat="false" ht="15" hidden="false" customHeight="true" outlineLevel="0" collapsed="false">
      <c r="A8" s="1" t="s">
        <v>431</v>
      </c>
      <c r="B8" s="1" t="n">
        <v>1145</v>
      </c>
      <c r="C8" s="1" t="n">
        <v>1194</v>
      </c>
      <c r="D8" s="1" t="n">
        <v>1205</v>
      </c>
      <c r="E8" s="1" t="n">
        <v>1277</v>
      </c>
      <c r="F8" s="1" t="n">
        <v>1321</v>
      </c>
      <c r="G8" s="1" t="n">
        <v>1455</v>
      </c>
      <c r="H8" s="1" t="n">
        <v>1501</v>
      </c>
      <c r="I8" s="1" t="n">
        <v>1659</v>
      </c>
      <c r="J8" s="1" t="n">
        <v>1643</v>
      </c>
      <c r="K8" s="1" t="n">
        <v>1529</v>
      </c>
      <c r="L8" s="1" t="n">
        <v>1726</v>
      </c>
      <c r="M8" s="1" t="n">
        <v>2811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-6113</v>
      </c>
      <c r="AM8" s="1" t="n">
        <v>-6937</v>
      </c>
      <c r="AN8" s="1" t="n">
        <v>-6832</v>
      </c>
      <c r="AO8" s="1" t="n">
        <v>-7594</v>
      </c>
      <c r="AP8" s="1" t="n">
        <v>-7481</v>
      </c>
      <c r="AQ8" s="1" t="n">
        <v>-7704</v>
      </c>
    </row>
    <row r="9" customFormat="false" ht="15" hidden="false" customHeight="true" outlineLevel="0" collapsed="false">
      <c r="A9" s="1" t="s">
        <v>432</v>
      </c>
      <c r="B9" s="1" t="n">
        <v>3462</v>
      </c>
      <c r="C9" s="1" t="n">
        <v>1436</v>
      </c>
      <c r="D9" s="1" t="n">
        <v>3804</v>
      </c>
      <c r="E9" s="1" t="n">
        <v>1220</v>
      </c>
      <c r="F9" s="1" t="n">
        <v>728</v>
      </c>
      <c r="G9" s="1" t="n">
        <v>570</v>
      </c>
      <c r="H9" s="1" t="n">
        <v>789</v>
      </c>
      <c r="I9" s="1" t="n">
        <v>649</v>
      </c>
      <c r="J9" s="1" t="n">
        <v>800</v>
      </c>
      <c r="K9" s="1" t="n">
        <v>889</v>
      </c>
      <c r="L9" s="1" t="n">
        <v>1020</v>
      </c>
      <c r="M9" s="1" t="n">
        <v>1599</v>
      </c>
      <c r="N9" s="1" t="n">
        <v>1095</v>
      </c>
      <c r="O9" s="1" t="n">
        <v>2711</v>
      </c>
      <c r="P9" s="1" t="n">
        <v>175</v>
      </c>
      <c r="Q9" s="1" t="n">
        <v>2428</v>
      </c>
      <c r="R9" s="1" t="n">
        <v>3334</v>
      </c>
      <c r="S9" s="1" t="n">
        <v>388</v>
      </c>
      <c r="T9" s="1" t="n">
        <v>567</v>
      </c>
      <c r="U9" s="1" t="n">
        <v>8110</v>
      </c>
      <c r="V9" s="1" t="n">
        <v>-170</v>
      </c>
      <c r="W9" s="1" t="n">
        <v>1653</v>
      </c>
      <c r="X9" s="1" t="n">
        <v>417</v>
      </c>
      <c r="Y9" s="1" t="n">
        <v>1331</v>
      </c>
      <c r="Z9" s="1" t="n">
        <v>987</v>
      </c>
      <c r="AA9" s="1" t="n">
        <v>2364</v>
      </c>
      <c r="AB9" s="1" t="n">
        <v>6514</v>
      </c>
      <c r="AC9" s="1" t="n">
        <v>6700</v>
      </c>
      <c r="AD9" s="1" t="n">
        <v>2992</v>
      </c>
      <c r="AE9" s="1" t="n">
        <v>1261</v>
      </c>
      <c r="AF9" s="1" t="n">
        <v>18959</v>
      </c>
      <c r="AG9" s="1" t="n">
        <v>10267</v>
      </c>
      <c r="AH9" s="1" t="n">
        <v>4245</v>
      </c>
      <c r="AI9" s="1" t="n">
        <v>1417</v>
      </c>
      <c r="AJ9" s="1" t="n">
        <v>1573</v>
      </c>
      <c r="AK9" s="1" t="n">
        <v>11106</v>
      </c>
      <c r="AL9" s="1" t="n">
        <v>4744</v>
      </c>
      <c r="AM9" s="1" t="n">
        <v>2493</v>
      </c>
      <c r="AN9" s="1" t="n">
        <v>1392</v>
      </c>
      <c r="AO9" s="1" t="n">
        <v>2217</v>
      </c>
      <c r="AP9" s="1" t="n">
        <v>3416</v>
      </c>
      <c r="AQ9" s="1" t="n">
        <v>19976</v>
      </c>
    </row>
    <row r="10" customFormat="false" ht="15" hidden="false" customHeight="true" outlineLevel="0" collapsed="false">
      <c r="A10" s="1" t="s">
        <v>433</v>
      </c>
      <c r="B10" s="1" t="n">
        <v>43410</v>
      </c>
      <c r="C10" s="1" t="n">
        <v>46581</v>
      </c>
      <c r="D10" s="1" t="n">
        <v>47871</v>
      </c>
      <c r="E10" s="1" t="n">
        <v>49648</v>
      </c>
      <c r="F10" s="1" t="n">
        <v>49295</v>
      </c>
      <c r="G10" s="1" t="n">
        <v>50102</v>
      </c>
      <c r="H10" s="1" t="n">
        <v>47741</v>
      </c>
      <c r="I10" s="1" t="n">
        <v>52523</v>
      </c>
      <c r="J10" s="1" t="n">
        <v>55113</v>
      </c>
      <c r="K10" s="1" t="n">
        <v>56585</v>
      </c>
      <c r="L10" s="1" t="n">
        <v>54097</v>
      </c>
      <c r="M10" s="1" t="n">
        <v>55180</v>
      </c>
      <c r="N10" s="1" t="n">
        <v>47892</v>
      </c>
      <c r="O10" s="1" t="n">
        <v>50010</v>
      </c>
      <c r="P10" s="1" t="n">
        <v>51493</v>
      </c>
      <c r="Q10" s="1" t="n">
        <v>54190</v>
      </c>
      <c r="R10" s="1" t="n">
        <v>55914</v>
      </c>
      <c r="S10" s="1" t="n">
        <v>53399</v>
      </c>
      <c r="T10" s="1" t="n">
        <v>53249</v>
      </c>
      <c r="U10" s="1" t="n">
        <v>51589</v>
      </c>
      <c r="V10" s="1" t="n">
        <v>52613</v>
      </c>
      <c r="W10" s="1" t="n">
        <v>56104</v>
      </c>
      <c r="X10" s="1" t="n">
        <v>55987</v>
      </c>
      <c r="Y10" s="1" t="n">
        <v>55711</v>
      </c>
      <c r="Z10" s="1" t="n">
        <v>56526</v>
      </c>
      <c r="AA10" s="1" t="n">
        <v>58797</v>
      </c>
      <c r="AB10" s="1" t="n">
        <v>57290</v>
      </c>
      <c r="AC10" s="1" t="n">
        <v>57461</v>
      </c>
      <c r="AD10" s="1" t="n">
        <v>56821</v>
      </c>
      <c r="AE10" s="1" t="n">
        <v>51585</v>
      </c>
      <c r="AF10" s="1" t="n">
        <v>48115</v>
      </c>
      <c r="AG10" s="1" t="n">
        <v>49471</v>
      </c>
      <c r="AH10" s="1" t="n">
        <v>54766</v>
      </c>
      <c r="AI10" s="1" t="n">
        <v>57078</v>
      </c>
      <c r="AJ10" s="1" t="n">
        <v>55769</v>
      </c>
      <c r="AK10" s="1" t="n">
        <v>58976</v>
      </c>
      <c r="AL10" s="1" t="n">
        <v>59864</v>
      </c>
      <c r="AM10" s="1" t="n">
        <v>64801</v>
      </c>
      <c r="AN10" s="1" t="n">
        <v>65410</v>
      </c>
      <c r="AO10" s="1" t="n">
        <v>69106</v>
      </c>
      <c r="AP10" s="1" t="n">
        <v>71489</v>
      </c>
      <c r="AQ10" s="1" t="n">
        <v>70070</v>
      </c>
    </row>
    <row r="11" customFormat="false" ht="15" hidden="false" customHeight="true" outlineLevel="0" collapsed="false">
      <c r="A11" s="1" t="s">
        <v>434</v>
      </c>
      <c r="B11" s="1" t="n">
        <v>0</v>
      </c>
      <c r="C11" s="1" t="n">
        <v>2461</v>
      </c>
      <c r="D11" s="1" t="n">
        <v>0</v>
      </c>
      <c r="E11" s="1" t="n">
        <v>4614</v>
      </c>
      <c r="F11" s="1" t="n">
        <v>0</v>
      </c>
      <c r="G11" s="1" t="n">
        <v>24162</v>
      </c>
      <c r="H11" s="1" t="n">
        <v>0</v>
      </c>
      <c r="I11" s="1" t="n">
        <v>1310</v>
      </c>
      <c r="J11" s="1" t="n">
        <v>397</v>
      </c>
      <c r="K11" s="1" t="n">
        <v>642</v>
      </c>
      <c r="L11" s="1" t="n">
        <v>1678</v>
      </c>
      <c r="M11" s="1" t="n">
        <v>14775</v>
      </c>
      <c r="N11" s="1" t="n">
        <v>280</v>
      </c>
      <c r="O11" s="1" t="n">
        <v>229</v>
      </c>
      <c r="P11" s="1" t="n">
        <v>93</v>
      </c>
      <c r="Q11" s="1" t="n">
        <v>0</v>
      </c>
      <c r="R11" s="1" t="n">
        <v>9170</v>
      </c>
      <c r="S11" s="1" t="n">
        <v>268</v>
      </c>
      <c r="T11" s="1" t="n">
        <v>-105</v>
      </c>
      <c r="U11" s="1" t="n">
        <v>0</v>
      </c>
      <c r="V11" s="1" t="n">
        <v>-122</v>
      </c>
      <c r="W11" s="1" t="n">
        <v>0</v>
      </c>
      <c r="X11" s="1" t="n">
        <v>17890</v>
      </c>
      <c r="Y11" s="1" t="n">
        <v>19</v>
      </c>
      <c r="Z11" s="1" t="n">
        <v>0</v>
      </c>
      <c r="AA11" s="1" t="n">
        <v>0</v>
      </c>
      <c r="AB11" s="1" t="n">
        <v>1646</v>
      </c>
      <c r="AC11" s="1" t="n">
        <v>0</v>
      </c>
      <c r="AD11" s="1" t="n">
        <v>0</v>
      </c>
      <c r="AE11" s="1" t="n">
        <v>0</v>
      </c>
      <c r="AF11" s="1" t="n">
        <v>150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</row>
    <row r="12" customFormat="false" ht="15" hidden="false" customHeight="true" outlineLevel="0" collapsed="false">
      <c r="A12" s="1" t="s">
        <v>435</v>
      </c>
      <c r="B12" s="1" t="n">
        <v>11404</v>
      </c>
      <c r="C12" s="1" t="n">
        <v>12011</v>
      </c>
      <c r="D12" s="1" t="n">
        <v>11928</v>
      </c>
      <c r="E12" s="1" t="n">
        <v>10428</v>
      </c>
      <c r="F12" s="1" t="n">
        <v>13226</v>
      </c>
      <c r="G12" s="1" t="n">
        <v>14005</v>
      </c>
      <c r="H12" s="1" t="n">
        <v>11679</v>
      </c>
      <c r="I12" s="1" t="n">
        <v>11904</v>
      </c>
      <c r="J12" s="1" t="n">
        <v>13664</v>
      </c>
      <c r="K12" s="1" t="n">
        <v>14502</v>
      </c>
      <c r="L12" s="1" t="n">
        <v>13934</v>
      </c>
      <c r="M12" s="1" t="n">
        <v>14105</v>
      </c>
      <c r="N12" s="1" t="n">
        <v>13700</v>
      </c>
      <c r="O12" s="1" t="n">
        <v>18965</v>
      </c>
      <c r="P12" s="1" t="n">
        <v>12769</v>
      </c>
      <c r="Q12" s="1" t="n">
        <v>12602</v>
      </c>
      <c r="R12" s="1" t="n">
        <v>17320</v>
      </c>
      <c r="S12" s="1" t="n">
        <v>15573</v>
      </c>
      <c r="T12" s="1" t="n">
        <v>13985</v>
      </c>
      <c r="U12" s="1" t="n">
        <v>13465</v>
      </c>
      <c r="V12" s="1" t="n">
        <v>17352</v>
      </c>
      <c r="W12" s="1" t="n">
        <v>18465</v>
      </c>
      <c r="X12" s="1" t="n">
        <v>17313</v>
      </c>
      <c r="Y12" s="1" t="n">
        <v>16481</v>
      </c>
      <c r="Z12" s="1" t="n">
        <v>17421</v>
      </c>
      <c r="AA12" s="1" t="n">
        <v>21291</v>
      </c>
      <c r="AB12" s="1" t="n">
        <v>14611</v>
      </c>
      <c r="AC12" s="1" t="n">
        <v>20741</v>
      </c>
      <c r="AD12" s="1" t="n">
        <v>20400</v>
      </c>
      <c r="AE12" s="1" t="n">
        <v>17676</v>
      </c>
      <c r="AF12" s="1" t="n">
        <v>20466</v>
      </c>
      <c r="AG12" s="1" t="n">
        <v>17992</v>
      </c>
      <c r="AH12" s="1" t="n">
        <v>20331</v>
      </c>
      <c r="AI12" s="1" t="n">
        <v>19586</v>
      </c>
      <c r="AJ12" s="1" t="n">
        <v>20089</v>
      </c>
      <c r="AK12" s="1" t="n">
        <v>17691</v>
      </c>
      <c r="AL12" s="1" t="n">
        <v>19780</v>
      </c>
      <c r="AM12" s="1" t="n">
        <v>22997</v>
      </c>
      <c r="AN12" s="1" t="n">
        <v>22028</v>
      </c>
      <c r="AO12" s="1" t="n">
        <v>21874</v>
      </c>
      <c r="AP12" s="1" t="n">
        <v>22077</v>
      </c>
      <c r="AQ12" s="1" t="n">
        <v>27137</v>
      </c>
    </row>
    <row r="13" customFormat="false" ht="15" hidden="false" customHeight="true" outlineLevel="0" collapsed="false">
      <c r="A13" s="1" t="s">
        <v>436</v>
      </c>
      <c r="B13" s="1" t="n">
        <v>-27969</v>
      </c>
      <c r="C13" s="1" t="n">
        <v>-27151</v>
      </c>
      <c r="D13" s="1" t="n">
        <v>342</v>
      </c>
      <c r="E13" s="1" t="n">
        <v>-10184</v>
      </c>
      <c r="F13" s="1" t="n">
        <v>-16672</v>
      </c>
      <c r="G13" s="1" t="n">
        <v>-1146</v>
      </c>
      <c r="H13" s="1" t="n">
        <v>-52568</v>
      </c>
      <c r="I13" s="1" t="n">
        <v>-358</v>
      </c>
      <c r="J13" s="1" t="n">
        <v>-1740</v>
      </c>
      <c r="K13" s="1" t="n">
        <v>-789</v>
      </c>
      <c r="L13" s="1" t="n">
        <v>-10031</v>
      </c>
      <c r="M13" s="1" t="n">
        <v>-2710</v>
      </c>
      <c r="N13" s="1" t="n">
        <v>1060</v>
      </c>
      <c r="O13" s="1" t="n">
        <v>-197</v>
      </c>
      <c r="P13" s="1" t="n">
        <v>-1643</v>
      </c>
      <c r="Q13" s="1" t="n">
        <v>-7872</v>
      </c>
      <c r="R13" s="1" t="n">
        <v>-1175</v>
      </c>
      <c r="S13" s="1" t="n">
        <v>-512</v>
      </c>
      <c r="T13" s="1" t="n">
        <v>-5083</v>
      </c>
      <c r="U13" s="1" t="n">
        <v>348</v>
      </c>
      <c r="V13" s="1" t="n">
        <v>467</v>
      </c>
      <c r="W13" s="1" t="n">
        <v>-26559</v>
      </c>
      <c r="X13" s="1" t="n">
        <v>-6867</v>
      </c>
      <c r="Y13" s="1" t="n">
        <v>-5626</v>
      </c>
      <c r="Z13" s="1" t="n">
        <v>-317</v>
      </c>
      <c r="AA13" s="1" t="n">
        <v>-2480</v>
      </c>
      <c r="AB13" s="1" t="n">
        <v>-43777</v>
      </c>
      <c r="AC13" s="1" t="n">
        <v>-6820</v>
      </c>
      <c r="AD13" s="1" t="n">
        <v>-4845</v>
      </c>
      <c r="AE13" s="1" t="n">
        <v>-4970</v>
      </c>
      <c r="AF13" s="1" t="n">
        <v>-1930</v>
      </c>
      <c r="AG13" s="1" t="n">
        <v>-1709</v>
      </c>
      <c r="AH13" s="1" t="n">
        <v>-10847</v>
      </c>
      <c r="AI13" s="1" t="n">
        <v>-4822</v>
      </c>
      <c r="AJ13" s="1" t="n">
        <v>-30720</v>
      </c>
      <c r="AK13" s="1" t="n">
        <v>-4293</v>
      </c>
      <c r="AL13" s="1" t="n">
        <v>999</v>
      </c>
      <c r="AM13" s="1" t="n">
        <v>1052</v>
      </c>
      <c r="AN13" s="1" t="n">
        <v>-42487</v>
      </c>
      <c r="AO13" s="1" t="n">
        <v>745</v>
      </c>
      <c r="AP13" s="1" t="n">
        <v>6527</v>
      </c>
      <c r="AQ13" s="1" t="n">
        <v>-7647</v>
      </c>
    </row>
    <row r="14" customFormat="false" ht="15" hidden="false" customHeight="true" outlineLevel="0" collapsed="false">
      <c r="A14" s="1" t="s">
        <v>437</v>
      </c>
      <c r="B14" s="1" t="n">
        <v>127216</v>
      </c>
      <c r="C14" s="1" t="n">
        <v>132469</v>
      </c>
      <c r="D14" s="1" t="n">
        <v>131729</v>
      </c>
      <c r="E14" s="1" t="n">
        <v>140020</v>
      </c>
      <c r="F14" s="1" t="n">
        <v>140621</v>
      </c>
      <c r="G14" s="1" t="n">
        <v>141439</v>
      </c>
      <c r="H14" s="1" t="n">
        <v>144990</v>
      </c>
      <c r="I14" s="1" t="n">
        <v>157100</v>
      </c>
      <c r="J14" s="1" t="n">
        <v>159059</v>
      </c>
      <c r="K14" s="1" t="n">
        <v>156685</v>
      </c>
      <c r="L14" s="1" t="n">
        <v>156538</v>
      </c>
      <c r="M14" s="1" t="n">
        <v>158914</v>
      </c>
      <c r="N14" s="1" t="n">
        <v>162057</v>
      </c>
      <c r="O14" s="1" t="n">
        <v>162693</v>
      </c>
      <c r="P14" s="1" t="n">
        <v>165463</v>
      </c>
      <c r="Q14" s="1" t="n">
        <v>171364</v>
      </c>
      <c r="R14" s="1" t="n">
        <v>177911</v>
      </c>
      <c r="S14" s="1" t="n">
        <v>176249</v>
      </c>
      <c r="T14" s="1" t="n">
        <v>175348</v>
      </c>
      <c r="U14" s="1" t="n">
        <v>177823</v>
      </c>
      <c r="V14" s="1" t="n">
        <v>183297</v>
      </c>
      <c r="W14" s="1" t="n">
        <v>184472</v>
      </c>
      <c r="X14" s="1" t="n">
        <v>193791</v>
      </c>
      <c r="Y14" s="1" t="n">
        <v>197036</v>
      </c>
      <c r="Z14" s="1" t="n">
        <v>201786</v>
      </c>
      <c r="AA14" s="1" t="n">
        <v>199302</v>
      </c>
      <c r="AB14" s="1" t="n">
        <v>206658</v>
      </c>
      <c r="AC14" s="1" t="n">
        <v>207232</v>
      </c>
      <c r="AD14" s="1" t="n">
        <v>204743</v>
      </c>
      <c r="AE14" s="1" t="n">
        <v>200546</v>
      </c>
      <c r="AF14" s="1" t="n">
        <v>200982</v>
      </c>
      <c r="AG14" s="1" t="n">
        <v>210694</v>
      </c>
      <c r="AH14" s="1" t="n">
        <v>212269</v>
      </c>
      <c r="AI14" s="1" t="n">
        <v>206923</v>
      </c>
      <c r="AJ14" s="1" t="n">
        <v>212122</v>
      </c>
      <c r="AK14" s="1" t="n">
        <v>215539</v>
      </c>
      <c r="AL14" s="1" t="n">
        <v>217888</v>
      </c>
      <c r="AM14" s="1" t="n">
        <v>231730</v>
      </c>
      <c r="AN14" s="1" t="n">
        <v>230371</v>
      </c>
      <c r="AO14" s="1" t="n">
        <v>233387</v>
      </c>
      <c r="AP14" s="1" t="n">
        <v>233104</v>
      </c>
      <c r="AQ14" s="1" t="n">
        <v>232975</v>
      </c>
    </row>
    <row r="15" customFormat="false" ht="15" hidden="false" customHeight="true" outlineLevel="0" collapsed="false">
      <c r="A15" s="1" t="s">
        <v>438</v>
      </c>
      <c r="B15" s="1" t="n">
        <v>-51430</v>
      </c>
      <c r="C15" s="1" t="n">
        <v>-31133</v>
      </c>
      <c r="D15" s="1" t="n">
        <v>-212941</v>
      </c>
      <c r="E15" s="1" t="n">
        <v>-89344</v>
      </c>
      <c r="F15" s="1" t="n">
        <v>-88315</v>
      </c>
      <c r="G15" s="1" t="n">
        <v>-44067</v>
      </c>
      <c r="H15" s="1" t="n">
        <v>-27618</v>
      </c>
      <c r="I15" s="1" t="n">
        <v>-92845</v>
      </c>
      <c r="J15" s="1" t="n">
        <v>0</v>
      </c>
      <c r="K15" s="1" t="n">
        <v>-105201</v>
      </c>
      <c r="L15" s="1" t="n">
        <v>-27243</v>
      </c>
      <c r="M15" s="1" t="n">
        <v>-242532</v>
      </c>
      <c r="N15" s="1" t="n">
        <v>-14835</v>
      </c>
      <c r="O15" s="1" t="n">
        <v>-20530</v>
      </c>
      <c r="P15" s="1" t="n">
        <v>-130484</v>
      </c>
      <c r="Q15" s="1" t="n">
        <v>-256</v>
      </c>
      <c r="R15" s="1" t="n">
        <v>-24436</v>
      </c>
      <c r="S15" s="1" t="n">
        <v>-35295</v>
      </c>
      <c r="T15" s="1" t="n">
        <v>-31607</v>
      </c>
      <c r="U15" s="1" t="n">
        <v>-249106</v>
      </c>
      <c r="V15" s="1" t="n">
        <v>-53727</v>
      </c>
      <c r="W15" s="1" t="n">
        <v>-334569</v>
      </c>
      <c r="X15" s="1" t="n">
        <v>-58</v>
      </c>
      <c r="Y15" s="1" t="n">
        <v>-213881</v>
      </c>
      <c r="Z15" s="1" t="n">
        <v>-148800</v>
      </c>
      <c r="AA15" s="1" t="n">
        <v>-404</v>
      </c>
      <c r="AB15" s="1" t="n">
        <v>-318289</v>
      </c>
      <c r="AC15" s="1" t="n">
        <v>-88065</v>
      </c>
      <c r="AD15" s="1" t="n">
        <v>13</v>
      </c>
      <c r="AE15" s="1" t="n">
        <v>-187322</v>
      </c>
      <c r="AF15" s="1" t="n">
        <v>-22121</v>
      </c>
      <c r="AG15" s="1" t="n">
        <v>-77994</v>
      </c>
      <c r="AH15" s="1" t="n">
        <v>70</v>
      </c>
      <c r="AI15" s="1" t="n">
        <v>-68556</v>
      </c>
      <c r="AJ15" s="1" t="n">
        <v>-172973</v>
      </c>
      <c r="AK15" s="1" t="n">
        <v>-121841</v>
      </c>
      <c r="AL15" s="1" t="n">
        <v>-56469</v>
      </c>
      <c r="AM15" s="1" t="n">
        <v>-99457</v>
      </c>
      <c r="AN15" s="1" t="n">
        <v>-180155</v>
      </c>
      <c r="AO15" s="1" t="n">
        <v>368</v>
      </c>
      <c r="AP15" s="1" t="n">
        <v>-179912</v>
      </c>
      <c r="AQ15" s="1" t="n">
        <v>338</v>
      </c>
    </row>
    <row r="16" customFormat="false" ht="15" hidden="false" customHeight="true" outlineLevel="0" collapsed="false">
      <c r="A16" s="1" t="s">
        <v>439</v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11153</v>
      </c>
      <c r="J16" s="1" t="n">
        <v>47</v>
      </c>
      <c r="K16" s="1" t="n">
        <v>-370</v>
      </c>
      <c r="L16" s="1" t="n">
        <v>-12</v>
      </c>
      <c r="M16" s="1" t="n">
        <v>-9</v>
      </c>
      <c r="N16" s="1" t="n">
        <v>-267</v>
      </c>
      <c r="O16" s="1" t="n">
        <v>-34</v>
      </c>
      <c r="P16" s="1" t="n">
        <v>-73</v>
      </c>
      <c r="Q16" s="1" t="n">
        <v>-65</v>
      </c>
      <c r="R16" s="1" t="n">
        <v>-43</v>
      </c>
      <c r="S16" s="1" t="n">
        <v>-156</v>
      </c>
      <c r="T16" s="1" t="n">
        <v>-129</v>
      </c>
      <c r="U16" s="1" t="n">
        <v>-112</v>
      </c>
      <c r="V16" s="1" t="n">
        <v>-427</v>
      </c>
      <c r="W16" s="1" t="n">
        <v>-32</v>
      </c>
      <c r="X16" s="1" t="n">
        <v>-1543</v>
      </c>
      <c r="Y16" s="1" t="n">
        <v>-95</v>
      </c>
      <c r="Z16" s="1" t="n">
        <v>-37</v>
      </c>
      <c r="AA16" s="1" t="n">
        <v>-43</v>
      </c>
      <c r="AB16" s="1" t="n">
        <v>-15</v>
      </c>
      <c r="AC16" s="1" t="n">
        <v>-4944</v>
      </c>
      <c r="AD16" s="1" t="n">
        <v>-129</v>
      </c>
      <c r="AE16" s="1" t="n">
        <v>-341</v>
      </c>
      <c r="AF16" s="1" t="n">
        <v>-237</v>
      </c>
      <c r="AG16" s="1" t="n">
        <v>533</v>
      </c>
      <c r="AH16" s="1" t="n">
        <v>-141</v>
      </c>
      <c r="AI16" s="1" t="n">
        <v>-181</v>
      </c>
      <c r="AJ16" s="1" t="n">
        <v>-314</v>
      </c>
      <c r="AK16" s="1" t="n">
        <v>-117</v>
      </c>
      <c r="AL16" s="1" t="n">
        <v>-155</v>
      </c>
      <c r="AM16" s="1" t="n">
        <v>-3637</v>
      </c>
      <c r="AN16" s="1" t="n">
        <v>-127</v>
      </c>
      <c r="AO16" s="1" t="n">
        <v>-212</v>
      </c>
      <c r="AP16" s="1" t="n">
        <v>-84</v>
      </c>
      <c r="AQ16" s="1" t="n">
        <v>-223</v>
      </c>
    </row>
    <row r="17" customFormat="false" ht="15" hidden="false" customHeight="true" outlineLevel="0" collapsed="false">
      <c r="A17" s="1" t="s">
        <v>440</v>
      </c>
      <c r="B17" s="1" t="n">
        <v>-2202</v>
      </c>
      <c r="C17" s="1" t="n">
        <v>-1732</v>
      </c>
      <c r="D17" s="1" t="n">
        <v>0</v>
      </c>
      <c r="E17" s="1" t="n">
        <v>0</v>
      </c>
      <c r="F17" s="1" t="n">
        <v>11688</v>
      </c>
      <c r="G17" s="1" t="n">
        <v>0</v>
      </c>
      <c r="H17" s="1" t="n">
        <v>0</v>
      </c>
      <c r="I17" s="1" t="n">
        <v>-5438</v>
      </c>
      <c r="J17" s="1" t="n">
        <v>-58</v>
      </c>
      <c r="K17" s="1" t="n">
        <v>0</v>
      </c>
      <c r="L17" s="1" t="n">
        <v>-554</v>
      </c>
      <c r="M17" s="1" t="n">
        <v>826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1177</v>
      </c>
      <c r="X17" s="1" t="n">
        <v>1940</v>
      </c>
      <c r="Y17" s="1" t="n">
        <v>2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5051</v>
      </c>
      <c r="AE17" s="1" t="n">
        <v>0</v>
      </c>
      <c r="AF17" s="1" t="n">
        <v>3499</v>
      </c>
      <c r="AG17" s="1" t="n">
        <v>568</v>
      </c>
      <c r="AH17" s="1" t="n">
        <v>2935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858</v>
      </c>
      <c r="AN17" s="1" t="n">
        <v>0</v>
      </c>
      <c r="AO17" s="1" t="n">
        <v>418</v>
      </c>
      <c r="AP17" s="1" t="n">
        <v>4619</v>
      </c>
      <c r="AQ17" s="1" t="n">
        <v>0</v>
      </c>
    </row>
    <row r="18" customFormat="false" ht="15" hidden="false" customHeight="true" outlineLevel="0" collapsed="false">
      <c r="A18" s="1" t="s">
        <v>441</v>
      </c>
      <c r="B18" s="1" t="n">
        <v>37</v>
      </c>
      <c r="C18" s="1" t="n">
        <v>36</v>
      </c>
      <c r="D18" s="1" t="n">
        <v>22</v>
      </c>
      <c r="E18" s="1" t="n">
        <v>210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11184</v>
      </c>
      <c r="Q18" s="1" t="n">
        <v>1825</v>
      </c>
      <c r="R18" s="1" t="n">
        <v>91</v>
      </c>
      <c r="S18" s="1" t="n">
        <v>-1133</v>
      </c>
      <c r="T18" s="1" t="n">
        <v>-27</v>
      </c>
      <c r="U18" s="1" t="n">
        <v>-2178</v>
      </c>
      <c r="V18" s="1" t="n">
        <v>-755</v>
      </c>
      <c r="W18" s="1" t="n">
        <v>10</v>
      </c>
      <c r="X18" s="1" t="n">
        <v>2179</v>
      </c>
      <c r="Y18" s="1" t="n">
        <v>4299</v>
      </c>
      <c r="Z18" s="1" t="n">
        <v>2471</v>
      </c>
      <c r="AA18" s="1" t="n">
        <v>-159</v>
      </c>
      <c r="AB18" s="1" t="n">
        <v>5651</v>
      </c>
      <c r="AC18" s="1" t="n">
        <v>6683</v>
      </c>
      <c r="AD18" s="1" t="n">
        <v>3560</v>
      </c>
      <c r="AE18" s="1" t="n">
        <v>-217</v>
      </c>
      <c r="AF18" s="1" t="n">
        <v>4372</v>
      </c>
      <c r="AG18" s="1" t="n">
        <v>2438</v>
      </c>
      <c r="AH18" s="1" t="n">
        <v>-22</v>
      </c>
      <c r="AI18" s="1" t="n">
        <v>-62</v>
      </c>
      <c r="AJ18" s="1" t="n">
        <v>782</v>
      </c>
      <c r="AK18" s="1" t="n">
        <v>-253</v>
      </c>
      <c r="AL18" s="1" t="n">
        <v>-116</v>
      </c>
      <c r="AM18" s="1" t="n">
        <v>-531</v>
      </c>
      <c r="AN18" s="1" t="n">
        <v>-193</v>
      </c>
      <c r="AO18" s="1" t="n">
        <v>-295</v>
      </c>
      <c r="AP18" s="1" t="n">
        <v>-294</v>
      </c>
      <c r="AQ18" s="1" t="n">
        <v>70</v>
      </c>
    </row>
    <row r="19" customFormat="false" ht="15" hidden="false" customHeight="true" outlineLevel="0" collapsed="false">
      <c r="A19" s="1" t="s">
        <v>442</v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1108</v>
      </c>
      <c r="Q19" s="1" t="n">
        <v>1286</v>
      </c>
      <c r="R19" s="1" t="n">
        <v>-3460</v>
      </c>
      <c r="S19" s="1" t="n">
        <v>-1348</v>
      </c>
      <c r="T19" s="1" t="n">
        <v>646</v>
      </c>
      <c r="U19" s="1" t="n">
        <v>1611</v>
      </c>
      <c r="V19" s="1" t="n">
        <v>913</v>
      </c>
      <c r="W19" s="1" t="n">
        <v>647</v>
      </c>
      <c r="X19" s="1" t="n">
        <v>-158</v>
      </c>
      <c r="Y19" s="1" t="n">
        <v>-425</v>
      </c>
      <c r="Z19" s="1" t="n">
        <v>-236</v>
      </c>
      <c r="AA19" s="1" t="n">
        <v>71</v>
      </c>
      <c r="AB19" s="1" t="n">
        <v>-304</v>
      </c>
      <c r="AC19" s="1" t="n">
        <v>381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</row>
    <row r="20" customFormat="false" ht="15" hidden="false" customHeight="true" outlineLevel="0" collapsed="false">
      <c r="A20" s="1" t="s">
        <v>443</v>
      </c>
      <c r="B20" s="1" t="n">
        <v>-721</v>
      </c>
      <c r="C20" s="1" t="n">
        <v>-1192</v>
      </c>
      <c r="D20" s="1" t="n">
        <v>-5525</v>
      </c>
      <c r="E20" s="1" t="n">
        <v>-167</v>
      </c>
      <c r="F20" s="1" t="n">
        <v>-1387</v>
      </c>
      <c r="G20" s="1" t="n">
        <v>-1038</v>
      </c>
      <c r="H20" s="1" t="n">
        <v>-1874</v>
      </c>
      <c r="I20" s="1" t="n">
        <v>-1369</v>
      </c>
      <c r="J20" s="1" t="n">
        <v>-2144</v>
      </c>
      <c r="K20" s="1" t="n">
        <v>-4442</v>
      </c>
      <c r="L20" s="1" t="n">
        <v>-2545</v>
      </c>
      <c r="M20" s="1" t="n">
        <v>-9875</v>
      </c>
      <c r="N20" s="1" t="n">
        <v>-1238</v>
      </c>
      <c r="O20" s="1" t="n">
        <v>-1495</v>
      </c>
      <c r="P20" s="1" t="n">
        <v>-880</v>
      </c>
      <c r="Q20" s="1" t="n">
        <v>-999</v>
      </c>
      <c r="R20" s="1" t="n">
        <v>-896</v>
      </c>
      <c r="S20" s="1" t="n">
        <v>-336</v>
      </c>
      <c r="T20" s="1" t="n">
        <v>-720</v>
      </c>
      <c r="U20" s="1" t="n">
        <v>-5242</v>
      </c>
      <c r="V20" s="1" t="n">
        <v>-1490</v>
      </c>
      <c r="W20" s="1" t="n">
        <v>-4749</v>
      </c>
      <c r="X20" s="1" t="n">
        <v>-2373</v>
      </c>
      <c r="Y20" s="1" t="n">
        <v>-2801</v>
      </c>
      <c r="Z20" s="1" t="n">
        <v>-1699</v>
      </c>
      <c r="AA20" s="1" t="n">
        <v>-3650</v>
      </c>
      <c r="AB20" s="1" t="n">
        <v>-4839</v>
      </c>
      <c r="AC20" s="1" t="n">
        <v>-899</v>
      </c>
      <c r="AD20" s="1" t="n">
        <v>-1126</v>
      </c>
      <c r="AE20" s="1" t="n">
        <v>-3977</v>
      </c>
      <c r="AF20" s="1" t="n">
        <v>-2089</v>
      </c>
      <c r="AG20" s="1" t="n">
        <v>-521</v>
      </c>
      <c r="AH20" s="1" t="n">
        <v>-426</v>
      </c>
      <c r="AI20" s="1" t="n">
        <v>-6511</v>
      </c>
      <c r="AJ20" s="1" t="n">
        <v>-2036</v>
      </c>
      <c r="AK20" s="1" t="n">
        <v>-2528</v>
      </c>
      <c r="AL20" s="1" t="n">
        <v>-2534</v>
      </c>
      <c r="AM20" s="1" t="n">
        <v>-7720</v>
      </c>
      <c r="AN20" s="1" t="n">
        <v>-6987</v>
      </c>
      <c r="AO20" s="1" t="n">
        <v>-5733</v>
      </c>
      <c r="AP20" s="1" t="n">
        <v>-2358</v>
      </c>
      <c r="AQ20" s="1" t="n">
        <v>-1124</v>
      </c>
    </row>
    <row r="21" customFormat="false" ht="15" hidden="false" customHeight="true" outlineLevel="0" collapsed="false">
      <c r="A21" s="1" t="s">
        <v>444</v>
      </c>
      <c r="B21" s="1" t="n">
        <v>0</v>
      </c>
      <c r="C21" s="1" t="n">
        <v>0</v>
      </c>
      <c r="D21" s="1" t="n">
        <v>0</v>
      </c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0</v>
      </c>
      <c r="R21" s="1" t="n">
        <v>0</v>
      </c>
      <c r="S21" s="1" t="n">
        <v>0</v>
      </c>
      <c r="T21" s="1" t="n">
        <v>0</v>
      </c>
      <c r="U21" s="1" t="n">
        <v>0</v>
      </c>
      <c r="V21" s="1" t="n">
        <v>0</v>
      </c>
      <c r="W21" s="1" t="n">
        <v>0</v>
      </c>
      <c r="X21" s="1" t="n">
        <v>0</v>
      </c>
      <c r="Y21" s="1" t="n">
        <v>0</v>
      </c>
      <c r="Z21" s="1" t="n">
        <v>0</v>
      </c>
      <c r="AA21" s="1" t="n">
        <v>0</v>
      </c>
      <c r="AB21" s="1" t="n">
        <v>0</v>
      </c>
      <c r="AC21" s="1" t="n">
        <v>0</v>
      </c>
      <c r="AD21" s="1" t="n">
        <v>0</v>
      </c>
      <c r="AE21" s="1" t="n">
        <v>0</v>
      </c>
      <c r="AF21" s="1" t="n">
        <v>0</v>
      </c>
      <c r="AG21" s="1" t="n">
        <v>0</v>
      </c>
      <c r="AH21" s="1" t="n">
        <v>0</v>
      </c>
      <c r="AI21" s="1" t="n">
        <v>0</v>
      </c>
      <c r="AJ21" s="1" t="n">
        <v>0</v>
      </c>
      <c r="AK21" s="1" t="n">
        <v>0</v>
      </c>
      <c r="AL21" s="1" t="n">
        <v>0</v>
      </c>
      <c r="AM21" s="1" t="n">
        <v>0</v>
      </c>
      <c r="AN21" s="1" t="n">
        <v>0</v>
      </c>
      <c r="AO21" s="1" t="n">
        <v>0</v>
      </c>
      <c r="AP21" s="1" t="n">
        <v>0</v>
      </c>
      <c r="AQ21" s="1" t="n">
        <v>0</v>
      </c>
    </row>
    <row r="22" customFormat="false" ht="15" hidden="false" customHeight="true" outlineLevel="0" collapsed="false">
      <c r="A22" s="1" t="s">
        <v>293</v>
      </c>
      <c r="B22" s="1" t="n">
        <v>358766</v>
      </c>
      <c r="C22" s="1" t="n">
        <v>347776</v>
      </c>
      <c r="D22" s="1" t="n">
        <v>349710</v>
      </c>
      <c r="E22" s="1" t="n">
        <v>364348</v>
      </c>
      <c r="F22" s="1" t="n">
        <v>362583</v>
      </c>
      <c r="G22" s="1" t="n">
        <v>367099</v>
      </c>
      <c r="H22" s="1" t="n">
        <v>378591</v>
      </c>
      <c r="I22" s="1" t="n">
        <v>390700</v>
      </c>
      <c r="J22" s="1" t="n">
        <v>386453</v>
      </c>
      <c r="K22" s="1" t="n">
        <v>393486</v>
      </c>
      <c r="L22" s="1" t="n">
        <v>399870</v>
      </c>
      <c r="M22" s="1" t="n">
        <v>399391</v>
      </c>
      <c r="N22" s="1" t="n">
        <v>399884</v>
      </c>
      <c r="O22" s="1" t="n">
        <v>403675</v>
      </c>
      <c r="P22" s="1" t="n">
        <v>409109</v>
      </c>
      <c r="Q22" s="1" t="n">
        <v>422247</v>
      </c>
      <c r="R22" s="1" t="n">
        <v>424535</v>
      </c>
      <c r="S22" s="1" t="n">
        <v>401373</v>
      </c>
      <c r="T22" s="1" t="n">
        <v>377678</v>
      </c>
      <c r="U22" s="1" t="n">
        <v>364822</v>
      </c>
      <c r="V22" s="1" t="n">
        <v>364655</v>
      </c>
      <c r="W22" s="1" t="n">
        <v>368914</v>
      </c>
      <c r="X22" s="1" t="n">
        <v>382687</v>
      </c>
      <c r="Y22" s="1" t="n">
        <v>411904</v>
      </c>
      <c r="Z22" s="1" t="n">
        <v>418291</v>
      </c>
      <c r="AA22" s="1" t="n">
        <v>444287</v>
      </c>
      <c r="AB22" s="1" t="n">
        <v>449152</v>
      </c>
      <c r="AC22" s="1" t="n">
        <v>465715</v>
      </c>
      <c r="AD22" s="1" t="n">
        <v>465039</v>
      </c>
      <c r="AE22" s="1" t="n">
        <v>471020</v>
      </c>
      <c r="AF22" s="1" t="n">
        <v>472377</v>
      </c>
      <c r="AG22" s="1" t="n">
        <v>485332</v>
      </c>
      <c r="AH22" s="1" t="n">
        <v>491941</v>
      </c>
      <c r="AI22" s="1" t="n">
        <v>496432</v>
      </c>
      <c r="AJ22" s="1" t="n">
        <v>496960</v>
      </c>
      <c r="AK22" s="1" t="n">
        <v>506060</v>
      </c>
      <c r="AL22" s="1" t="n">
        <v>510585</v>
      </c>
      <c r="AM22" s="1" t="n">
        <v>513657</v>
      </c>
      <c r="AN22" s="1" t="n">
        <v>503776</v>
      </c>
      <c r="AO22" s="1" t="n">
        <v>516367</v>
      </c>
      <c r="AP22" s="1" t="n">
        <v>517493</v>
      </c>
      <c r="AQ22" s="1" t="n">
        <v>529244</v>
      </c>
    </row>
    <row r="23" customFormat="false" ht="15" hidden="false" customHeight="true" outlineLevel="0" collapsed="false">
      <c r="A23" s="1" t="s">
        <v>445</v>
      </c>
      <c r="B23" s="1" t="n">
        <v>358766</v>
      </c>
      <c r="C23" s="1" t="n">
        <v>347776</v>
      </c>
      <c r="D23" s="1" t="n">
        <v>349710</v>
      </c>
      <c r="E23" s="1" t="n">
        <v>364348</v>
      </c>
      <c r="F23" s="1" t="n">
        <v>362583</v>
      </c>
      <c r="G23" s="1" t="n">
        <v>367099</v>
      </c>
      <c r="H23" s="1" t="n">
        <v>378591</v>
      </c>
      <c r="I23" s="1" t="n">
        <v>390700</v>
      </c>
      <c r="J23" s="1" t="n">
        <v>386453</v>
      </c>
      <c r="K23" s="1" t="n">
        <v>393486</v>
      </c>
      <c r="L23" s="1" t="n">
        <v>399870</v>
      </c>
      <c r="M23" s="1" t="n">
        <v>399391</v>
      </c>
      <c r="N23" s="1" t="n">
        <v>399884</v>
      </c>
      <c r="O23" s="1" t="n">
        <v>403675</v>
      </c>
      <c r="P23" s="1" t="n">
        <v>409109</v>
      </c>
      <c r="Q23" s="1" t="n">
        <v>422247</v>
      </c>
      <c r="R23" s="1" t="n">
        <v>424535</v>
      </c>
      <c r="S23" s="1" t="n">
        <v>401373</v>
      </c>
      <c r="T23" s="1" t="n">
        <v>377678</v>
      </c>
      <c r="U23" s="1" t="n">
        <v>364822</v>
      </c>
      <c r="V23" s="1" t="n">
        <v>364655</v>
      </c>
      <c r="W23" s="1" t="n">
        <v>368914</v>
      </c>
      <c r="X23" s="1" t="n">
        <v>382687</v>
      </c>
      <c r="Y23" s="1" t="n">
        <v>411904</v>
      </c>
      <c r="Z23" s="1" t="n">
        <v>418291</v>
      </c>
      <c r="AA23" s="1" t="n">
        <v>444287</v>
      </c>
      <c r="AB23" s="1" t="n">
        <v>449152</v>
      </c>
      <c r="AC23" s="1" t="n">
        <v>465715</v>
      </c>
      <c r="AD23" s="1" t="n">
        <v>465039</v>
      </c>
      <c r="AE23" s="1" t="n">
        <v>471020</v>
      </c>
      <c r="AF23" s="1" t="n">
        <v>472377</v>
      </c>
      <c r="AG23" s="1" t="n">
        <v>485332</v>
      </c>
      <c r="AH23" s="1" t="n">
        <v>491941</v>
      </c>
      <c r="AI23" s="1" t="n">
        <v>496432</v>
      </c>
      <c r="AJ23" s="1" t="n">
        <v>496960</v>
      </c>
      <c r="AK23" s="1" t="n">
        <v>506060</v>
      </c>
      <c r="AL23" s="1" t="n">
        <v>510585</v>
      </c>
      <c r="AM23" s="1" t="n">
        <v>513657</v>
      </c>
      <c r="AN23" s="1" t="n">
        <v>503776</v>
      </c>
      <c r="AO23" s="1" t="n">
        <v>516367</v>
      </c>
      <c r="AP23" s="1" t="n">
        <v>517493</v>
      </c>
      <c r="AQ23" s="1" t="n">
        <v>529244</v>
      </c>
    </row>
    <row r="24" customFormat="false" ht="15" hidden="false" customHeight="true" outlineLevel="0" collapsed="false">
      <c r="A24" s="1" t="s">
        <v>295</v>
      </c>
      <c r="B24" s="1" t="n">
        <v>0</v>
      </c>
      <c r="C24" s="1" t="n">
        <v>0</v>
      </c>
      <c r="D24" s="1" t="n">
        <v>0</v>
      </c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0</v>
      </c>
      <c r="R24" s="1" t="n">
        <v>0</v>
      </c>
      <c r="S24" s="1" t="n">
        <v>0</v>
      </c>
      <c r="T24" s="1" t="n">
        <v>0</v>
      </c>
      <c r="U24" s="1" t="n">
        <v>0</v>
      </c>
      <c r="V24" s="1" t="n">
        <v>0</v>
      </c>
      <c r="W24" s="1" t="n">
        <v>0</v>
      </c>
      <c r="X24" s="1" t="n">
        <v>0</v>
      </c>
      <c r="Y24" s="1" t="n">
        <v>0</v>
      </c>
      <c r="Z24" s="1" t="n">
        <v>0</v>
      </c>
      <c r="AA24" s="1" t="n">
        <v>0</v>
      </c>
      <c r="AB24" s="1" t="n">
        <v>0</v>
      </c>
      <c r="AC24" s="1" t="n">
        <v>0</v>
      </c>
      <c r="AD24" s="1" t="n">
        <v>0</v>
      </c>
      <c r="AE24" s="1" t="n">
        <v>0</v>
      </c>
      <c r="AF24" s="1" t="n">
        <v>0</v>
      </c>
      <c r="AG24" s="1" t="n">
        <v>0</v>
      </c>
      <c r="AH24" s="1" t="n">
        <v>0</v>
      </c>
      <c r="AI24" s="1" t="n">
        <v>0</v>
      </c>
      <c r="AJ24" s="1" t="n">
        <v>0</v>
      </c>
      <c r="AK24" s="1" t="n">
        <v>0</v>
      </c>
      <c r="AL24" s="1" t="n">
        <v>0</v>
      </c>
      <c r="AM24" s="1" t="n">
        <v>0</v>
      </c>
      <c r="AN24" s="1" t="n">
        <v>0</v>
      </c>
      <c r="AO24" s="1" t="n">
        <v>0</v>
      </c>
      <c r="AP24" s="1" t="n">
        <v>0</v>
      </c>
      <c r="AQ24" s="1" t="n">
        <v>0</v>
      </c>
    </row>
    <row r="26" customFormat="false" ht="15" hidden="false" customHeight="true" outlineLevel="0" collapsed="false">
      <c r="A26" s="1" t="s">
        <v>446</v>
      </c>
      <c r="B26" s="1" t="n">
        <v>284587</v>
      </c>
      <c r="C26" s="1" t="n">
        <v>273580</v>
      </c>
      <c r="D26" s="1" t="n">
        <v>289514</v>
      </c>
      <c r="E26" s="1" t="n">
        <v>288080</v>
      </c>
      <c r="F26" s="1" t="n">
        <v>280197</v>
      </c>
      <c r="G26" s="1" t="n">
        <v>262296</v>
      </c>
      <c r="H26" s="1" t="n">
        <v>323517</v>
      </c>
      <c r="I26" s="1" t="n">
        <v>301208</v>
      </c>
      <c r="J26" s="1" t="n">
        <v>300137</v>
      </c>
      <c r="K26" s="1" t="n">
        <v>305761</v>
      </c>
      <c r="L26" s="1" t="n">
        <v>312822</v>
      </c>
      <c r="M26" s="1" t="n">
        <v>300032</v>
      </c>
      <c r="N26" s="1" t="n">
        <v>320288</v>
      </c>
      <c r="O26" s="1" t="n">
        <v>312593</v>
      </c>
      <c r="P26" s="1" t="n">
        <v>314877</v>
      </c>
      <c r="Q26" s="1" t="n">
        <v>332932</v>
      </c>
      <c r="R26" s="1" t="n">
        <v>320975</v>
      </c>
      <c r="S26" s="1" t="n">
        <v>311103</v>
      </c>
      <c r="T26" s="1" t="n">
        <v>285456</v>
      </c>
      <c r="U26" s="1" t="n">
        <v>268874</v>
      </c>
      <c r="V26" s="1" t="n">
        <v>270822</v>
      </c>
      <c r="W26" s="1" t="n">
        <v>274525</v>
      </c>
      <c r="X26" s="1" t="n">
        <v>273243</v>
      </c>
      <c r="Y26" s="1" t="n">
        <v>317091</v>
      </c>
      <c r="Z26" s="1" t="n">
        <v>313908</v>
      </c>
      <c r="AA26" s="1" t="n">
        <v>336792</v>
      </c>
      <c r="AB26" s="1" t="n">
        <v>343897</v>
      </c>
      <c r="AC26" s="1" t="n">
        <v>359135</v>
      </c>
      <c r="AD26" s="1" t="n">
        <v>355258</v>
      </c>
      <c r="AE26" s="1" t="n">
        <v>379811</v>
      </c>
      <c r="AF26" s="1" t="n">
        <v>352955</v>
      </c>
      <c r="AG26" s="1" t="n">
        <v>374237</v>
      </c>
      <c r="AH26" s="1" t="n">
        <v>387801</v>
      </c>
      <c r="AI26" s="1" t="n">
        <v>391716</v>
      </c>
      <c r="AJ26" s="1" t="n">
        <v>410538</v>
      </c>
      <c r="AK26" s="1" t="n">
        <v>374798</v>
      </c>
      <c r="AL26" s="1" t="n">
        <v>396755</v>
      </c>
      <c r="AM26" s="1" t="n">
        <v>401520</v>
      </c>
      <c r="AN26" s="1" t="n">
        <v>431969</v>
      </c>
      <c r="AO26" s="1" t="n">
        <v>397619</v>
      </c>
      <c r="AP26" s="1" t="n">
        <v>383599</v>
      </c>
      <c r="AQ26" s="1" t="n">
        <v>387550</v>
      </c>
    </row>
    <row r="27" customFormat="false" ht="15" hidden="false" customHeight="true" outlineLevel="0" collapsed="false">
      <c r="A27" s="1" t="s">
        <v>447</v>
      </c>
      <c r="B27" s="1" t="n">
        <v>271034</v>
      </c>
      <c r="C27" s="1" t="n">
        <v>278454</v>
      </c>
      <c r="D27" s="1" t="n">
        <v>284709</v>
      </c>
      <c r="E27" s="1" t="n">
        <v>291144</v>
      </c>
      <c r="F27" s="1" t="n">
        <v>287372</v>
      </c>
      <c r="G27" s="1" t="n">
        <v>288389</v>
      </c>
      <c r="H27" s="1" t="n">
        <v>303334</v>
      </c>
      <c r="I27" s="1" t="n">
        <v>310881</v>
      </c>
      <c r="J27" s="1" t="n">
        <v>301796</v>
      </c>
      <c r="K27" s="1" t="n">
        <v>307617</v>
      </c>
      <c r="L27" s="1" t="n">
        <v>315352</v>
      </c>
      <c r="M27" s="1" t="n">
        <v>319521</v>
      </c>
      <c r="N27" s="1" t="n">
        <v>319876</v>
      </c>
      <c r="O27" s="1" t="n">
        <v>316522</v>
      </c>
      <c r="P27" s="1" t="n">
        <v>326903</v>
      </c>
      <c r="Q27" s="1" t="n">
        <v>339906</v>
      </c>
      <c r="R27" s="1" t="n">
        <v>335757</v>
      </c>
      <c r="S27" s="1" t="n">
        <v>313259</v>
      </c>
      <c r="T27" s="1" t="n">
        <v>289814</v>
      </c>
      <c r="U27" s="1" t="n">
        <v>281767</v>
      </c>
      <c r="V27" s="1" t="n">
        <v>271646</v>
      </c>
      <c r="W27" s="1" t="n">
        <v>276950</v>
      </c>
      <c r="X27" s="1" t="n">
        <v>287325</v>
      </c>
      <c r="Y27" s="1" t="n">
        <v>317551</v>
      </c>
      <c r="Z27" s="1" t="n">
        <v>316923</v>
      </c>
      <c r="AA27" s="1" t="n">
        <v>340025</v>
      </c>
      <c r="AB27" s="1" t="n">
        <v>349964</v>
      </c>
      <c r="AC27" s="1" t="n">
        <v>363087</v>
      </c>
      <c r="AD27" s="1" t="n">
        <v>359970</v>
      </c>
      <c r="AE27" s="1" t="n">
        <v>378182</v>
      </c>
      <c r="AF27" s="1" t="n">
        <v>377734</v>
      </c>
      <c r="AG27" s="1" t="n">
        <v>389712</v>
      </c>
      <c r="AH27" s="1" t="n">
        <v>383758</v>
      </c>
      <c r="AI27" s="1" t="n">
        <v>394569</v>
      </c>
      <c r="AJ27" s="1" t="n">
        <v>390681</v>
      </c>
      <c r="AK27" s="1" t="n">
        <v>399386</v>
      </c>
      <c r="AL27" s="1" t="n">
        <v>403326</v>
      </c>
      <c r="AM27" s="1" t="n">
        <v>403972</v>
      </c>
      <c r="AN27" s="1" t="n">
        <v>394193</v>
      </c>
      <c r="AO27" s="1" t="n">
        <v>404086</v>
      </c>
      <c r="AP27" s="1" t="n">
        <v>398687</v>
      </c>
      <c r="AQ27" s="1" t="n">
        <v>406036</v>
      </c>
    </row>
    <row r="28" customFormat="false" ht="15" hidden="false" customHeight="true" outlineLevel="0" collapsed="false">
      <c r="A28" s="1" t="s">
        <v>448</v>
      </c>
      <c r="B28" s="1" t="n">
        <v>-13553</v>
      </c>
      <c r="C28" s="1" t="n">
        <v>4874</v>
      </c>
      <c r="D28" s="1" t="n">
        <v>-4805</v>
      </c>
      <c r="E28" s="1" t="n">
        <v>3064</v>
      </c>
      <c r="F28" s="1" t="n">
        <v>7175</v>
      </c>
      <c r="G28" s="1" t="n">
        <v>26093</v>
      </c>
      <c r="H28" s="1" t="n">
        <v>-20183</v>
      </c>
      <c r="I28" s="1" t="n">
        <v>9673</v>
      </c>
      <c r="J28" s="1" t="n">
        <v>1659</v>
      </c>
      <c r="K28" s="1" t="n">
        <v>1856</v>
      </c>
      <c r="L28" s="1" t="n">
        <v>2530</v>
      </c>
      <c r="M28" s="1" t="n">
        <v>19489</v>
      </c>
      <c r="N28" s="1" t="n">
        <v>-412</v>
      </c>
      <c r="O28" s="1" t="n">
        <v>3929</v>
      </c>
      <c r="P28" s="1" t="n">
        <v>12026</v>
      </c>
      <c r="Q28" s="1" t="n">
        <v>6974</v>
      </c>
      <c r="R28" s="1" t="n">
        <v>14782</v>
      </c>
      <c r="S28" s="1" t="n">
        <v>2156</v>
      </c>
      <c r="T28" s="1" t="n">
        <v>4358</v>
      </c>
      <c r="U28" s="1" t="n">
        <v>12893</v>
      </c>
      <c r="V28" s="1" t="n">
        <v>824</v>
      </c>
      <c r="W28" s="1" t="n">
        <v>2425</v>
      </c>
      <c r="X28" s="1" t="n">
        <v>14082</v>
      </c>
      <c r="Y28" s="1" t="n">
        <v>460</v>
      </c>
      <c r="Z28" s="1" t="n">
        <v>3015</v>
      </c>
      <c r="AA28" s="1" t="n">
        <v>3233</v>
      </c>
      <c r="AB28" s="1" t="n">
        <v>6067</v>
      </c>
      <c r="AC28" s="1" t="n">
        <v>3952</v>
      </c>
      <c r="AD28" s="1" t="n">
        <v>4712</v>
      </c>
      <c r="AE28" s="1" t="n">
        <v>-1629</v>
      </c>
      <c r="AF28" s="1" t="n">
        <v>24779</v>
      </c>
      <c r="AG28" s="1" t="n">
        <v>15475</v>
      </c>
      <c r="AH28" s="1" t="n">
        <v>-4043</v>
      </c>
      <c r="AI28" s="1" t="n">
        <v>2853</v>
      </c>
      <c r="AJ28" s="1" t="n">
        <v>-19857</v>
      </c>
      <c r="AK28" s="1" t="n">
        <v>24588</v>
      </c>
      <c r="AL28" s="1" t="n">
        <v>6571</v>
      </c>
      <c r="AM28" s="1" t="n">
        <v>2452</v>
      </c>
      <c r="AN28" s="1" t="n">
        <v>-37776</v>
      </c>
      <c r="AO28" s="1" t="n">
        <v>6467</v>
      </c>
      <c r="AP28" s="1" t="n">
        <v>15088</v>
      </c>
      <c r="AQ28" s="1" t="n">
        <v>18486</v>
      </c>
    </row>
    <row r="30" customFormat="false" ht="15" hidden="false" customHeight="true" outlineLevel="0" collapsed="false">
      <c r="A30" s="1" t="s">
        <v>449</v>
      </c>
      <c r="B30" s="1" t="n">
        <v>408540</v>
      </c>
      <c r="C30" s="1" t="n">
        <v>378866</v>
      </c>
      <c r="D30" s="1" t="n">
        <v>535951</v>
      </c>
      <c r="E30" s="1" t="n">
        <v>436675</v>
      </c>
      <c r="F30" s="1" t="n">
        <v>425697</v>
      </c>
      <c r="G30" s="1" t="n">
        <v>380897</v>
      </c>
      <c r="H30" s="1" t="n">
        <v>430930</v>
      </c>
      <c r="I30" s="1" t="n">
        <v>448419</v>
      </c>
      <c r="J30" s="1" t="n">
        <v>356159</v>
      </c>
      <c r="K30" s="1" t="n">
        <v>468455</v>
      </c>
      <c r="L30" s="1" t="n">
        <v>404720</v>
      </c>
      <c r="M30" s="1" t="n">
        <v>614505</v>
      </c>
      <c r="N30" s="1" t="n">
        <v>380647</v>
      </c>
      <c r="O30" s="1" t="n">
        <v>381237</v>
      </c>
      <c r="P30" s="1" t="n">
        <v>507942</v>
      </c>
      <c r="Q30" s="1" t="n">
        <v>395050</v>
      </c>
      <c r="R30" s="1" t="n">
        <v>411092</v>
      </c>
      <c r="S30" s="1" t="n">
        <v>399652</v>
      </c>
      <c r="T30" s="1" t="n">
        <v>376182</v>
      </c>
      <c r="U30" s="1" t="n">
        <v>568348</v>
      </c>
      <c r="V30" s="1" t="n">
        <v>377267</v>
      </c>
      <c r="W30" s="1" t="n">
        <v>688563</v>
      </c>
      <c r="X30" s="1" t="n">
        <v>348694</v>
      </c>
      <c r="Y30" s="1" t="n">
        <v>592363</v>
      </c>
      <c r="Z30" s="1" t="n">
        <v>522859</v>
      </c>
      <c r="AA30" s="1" t="n">
        <v>396506</v>
      </c>
      <c r="AB30" s="1" t="n">
        <v>765877</v>
      </c>
      <c r="AC30" s="1" t="n">
        <v>512540</v>
      </c>
      <c r="AD30" s="1" t="n">
        <v>411899</v>
      </c>
      <c r="AE30" s="1" t="n">
        <v>619721</v>
      </c>
      <c r="AF30" s="1" t="n">
        <v>425409</v>
      </c>
      <c r="AG30" s="1" t="n">
        <v>504669</v>
      </c>
      <c r="AH30" s="1" t="n">
        <v>440570</v>
      </c>
      <c r="AI30" s="1" t="n">
        <v>517946</v>
      </c>
      <c r="AJ30" s="1" t="n">
        <v>641192</v>
      </c>
      <c r="AK30" s="1" t="n">
        <v>556354</v>
      </c>
      <c r="AL30" s="1" t="n">
        <v>514233</v>
      </c>
      <c r="AM30" s="1" t="n">
        <v>565855</v>
      </c>
      <c r="AN30" s="1" t="n">
        <v>679750</v>
      </c>
      <c r="AO30" s="1" t="n">
        <v>468183</v>
      </c>
      <c r="AP30" s="1" t="n">
        <v>632589</v>
      </c>
      <c r="AQ30" s="1" t="n">
        <v>460008</v>
      </c>
    </row>
    <row r="31" customFormat="false" ht="15" hidden="false" customHeight="true" outlineLevel="0" collapsed="false">
      <c r="A31" s="1" t="s">
        <v>450</v>
      </c>
      <c r="B31" s="1" t="n">
        <v>408594</v>
      </c>
      <c r="C31" s="1" t="n">
        <v>376530</v>
      </c>
      <c r="D31" s="1" t="n">
        <v>536014</v>
      </c>
      <c r="E31" s="1" t="n">
        <v>436727</v>
      </c>
      <c r="F31" s="1" t="n">
        <v>425811</v>
      </c>
      <c r="G31" s="1" t="n">
        <v>380986</v>
      </c>
      <c r="H31" s="1" t="n">
        <v>431003</v>
      </c>
      <c r="I31" s="1" t="n">
        <v>448545</v>
      </c>
      <c r="J31" s="1" t="n">
        <v>356159</v>
      </c>
      <c r="K31" s="1" t="n">
        <v>468513</v>
      </c>
      <c r="L31" s="1" t="n">
        <v>404749</v>
      </c>
      <c r="M31" s="1" t="n">
        <v>614258</v>
      </c>
      <c r="N31" s="1" t="n">
        <v>380659</v>
      </c>
      <c r="O31" s="1" t="n">
        <v>381237</v>
      </c>
      <c r="P31" s="1" t="n">
        <v>507942</v>
      </c>
      <c r="Q31" s="1" t="n">
        <v>395050</v>
      </c>
      <c r="R31" s="1" t="n">
        <v>411092</v>
      </c>
      <c r="S31" s="1" t="n">
        <v>399652</v>
      </c>
      <c r="T31" s="1" t="n">
        <v>376182</v>
      </c>
      <c r="U31" s="1" t="n">
        <v>568348</v>
      </c>
      <c r="V31" s="1" t="n">
        <v>380192</v>
      </c>
      <c r="W31" s="1" t="n">
        <v>688714</v>
      </c>
      <c r="X31" s="1" t="n">
        <v>348628</v>
      </c>
      <c r="Y31" s="1" t="n">
        <v>592544</v>
      </c>
      <c r="Z31" s="1" t="n">
        <v>523566</v>
      </c>
      <c r="AA31" s="1" t="n">
        <v>394723</v>
      </c>
      <c r="AB31" s="1" t="n">
        <v>766499</v>
      </c>
      <c r="AC31" s="1" t="n">
        <v>514479</v>
      </c>
      <c r="AD31" s="1" t="n">
        <v>416823</v>
      </c>
      <c r="AE31" s="1" t="n">
        <v>628019</v>
      </c>
      <c r="AF31" s="1" t="n">
        <v>436235</v>
      </c>
      <c r="AG31" s="1" t="n">
        <v>513713</v>
      </c>
      <c r="AH31" s="1" t="n">
        <v>445243</v>
      </c>
      <c r="AI31" s="1" t="n">
        <v>524008</v>
      </c>
      <c r="AJ31" s="1" t="n">
        <v>651063</v>
      </c>
      <c r="AK31" s="1" t="n">
        <v>561897</v>
      </c>
      <c r="AL31" s="1" t="n">
        <v>517083</v>
      </c>
      <c r="AM31" s="1" t="n">
        <v>568080</v>
      </c>
      <c r="AN31" s="1" t="n">
        <v>682510</v>
      </c>
      <c r="AO31" s="1" t="n">
        <v>470532</v>
      </c>
      <c r="AP31" s="1" t="n">
        <v>634498</v>
      </c>
      <c r="AQ31" s="1" t="n">
        <v>462146</v>
      </c>
    </row>
    <row r="32" customFormat="false" ht="15" hidden="false" customHeight="true" outlineLevel="0" collapsed="false">
      <c r="A32" s="1" t="s">
        <v>451</v>
      </c>
      <c r="B32" s="1" t="n">
        <v>-54</v>
      </c>
      <c r="C32" s="1" t="n">
        <v>2336</v>
      </c>
      <c r="D32" s="1" t="n">
        <v>-63</v>
      </c>
      <c r="E32" s="1" t="n">
        <v>-52</v>
      </c>
      <c r="F32" s="1" t="n">
        <v>-114</v>
      </c>
      <c r="G32" s="1" t="n">
        <v>-89</v>
      </c>
      <c r="H32" s="1" t="n">
        <v>-73</v>
      </c>
      <c r="I32" s="1" t="n">
        <v>-126</v>
      </c>
      <c r="J32" s="1" t="n">
        <v>0</v>
      </c>
      <c r="K32" s="1" t="n">
        <v>-58</v>
      </c>
      <c r="L32" s="1" t="n">
        <v>-29</v>
      </c>
      <c r="M32" s="1" t="n">
        <v>247</v>
      </c>
      <c r="N32" s="1" t="n">
        <v>-12</v>
      </c>
      <c r="O32" s="1" t="n">
        <v>0</v>
      </c>
      <c r="P32" s="1" t="n">
        <v>0</v>
      </c>
      <c r="Q32" s="1" t="n">
        <v>0</v>
      </c>
      <c r="R32" s="1" t="n">
        <v>0</v>
      </c>
      <c r="S32" s="1" t="n">
        <v>0</v>
      </c>
      <c r="T32" s="1" t="n">
        <v>0</v>
      </c>
      <c r="U32" s="1" t="n">
        <v>0</v>
      </c>
      <c r="V32" s="1" t="n">
        <v>-2925</v>
      </c>
      <c r="W32" s="1" t="n">
        <v>-151</v>
      </c>
      <c r="X32" s="1" t="n">
        <v>66</v>
      </c>
      <c r="Y32" s="1" t="n">
        <v>-181</v>
      </c>
      <c r="Z32" s="1" t="n">
        <v>-707</v>
      </c>
      <c r="AA32" s="1" t="n">
        <v>1783</v>
      </c>
      <c r="AB32" s="1" t="n">
        <v>-622</v>
      </c>
      <c r="AC32" s="1" t="n">
        <v>-1939</v>
      </c>
      <c r="AD32" s="1" t="n">
        <v>-4924</v>
      </c>
      <c r="AE32" s="1" t="n">
        <v>-8298</v>
      </c>
      <c r="AF32" s="1" t="n">
        <v>-10826</v>
      </c>
      <c r="AG32" s="1" t="n">
        <v>-9044</v>
      </c>
      <c r="AH32" s="1" t="n">
        <v>-4673</v>
      </c>
      <c r="AI32" s="1" t="n">
        <v>-6062</v>
      </c>
      <c r="AJ32" s="1" t="n">
        <v>-9871</v>
      </c>
      <c r="AK32" s="1" t="n">
        <v>-5543</v>
      </c>
      <c r="AL32" s="1" t="n">
        <v>-2850</v>
      </c>
      <c r="AM32" s="1" t="n">
        <v>-2225</v>
      </c>
      <c r="AN32" s="1" t="n">
        <v>-2760</v>
      </c>
      <c r="AO32" s="1" t="n">
        <v>-2349</v>
      </c>
      <c r="AP32" s="1" t="n">
        <v>-1909</v>
      </c>
      <c r="AQ32" s="1" t="n">
        <v>-2138</v>
      </c>
    </row>
    <row r="33" customFormat="false" ht="15" hidden="false" customHeight="true" outlineLevel="0" collapsed="false">
      <c r="A33" s="1" t="s">
        <v>452</v>
      </c>
      <c r="J33" s="1" t="n">
        <v>359101</v>
      </c>
      <c r="K33" s="1" t="n">
        <v>366435</v>
      </c>
      <c r="L33" s="1" t="n">
        <v>372148</v>
      </c>
      <c r="M33" s="1" t="n">
        <v>373139</v>
      </c>
      <c r="N33" s="1" t="n">
        <v>372663</v>
      </c>
      <c r="O33" s="1" t="n">
        <v>366496</v>
      </c>
      <c r="P33" s="1" t="n">
        <v>381374</v>
      </c>
      <c r="Q33" s="1" t="n">
        <v>392715</v>
      </c>
      <c r="R33" s="1" t="n">
        <v>390077</v>
      </c>
      <c r="S33" s="1" t="n">
        <v>367781</v>
      </c>
      <c r="T33" s="1" t="n">
        <v>342802</v>
      </c>
      <c r="U33" s="1" t="n">
        <v>322536</v>
      </c>
      <c r="V33" s="1" t="n">
        <v>329739</v>
      </c>
      <c r="W33" s="1" t="n">
        <v>333904</v>
      </c>
      <c r="X33" s="1" t="n">
        <v>351539</v>
      </c>
      <c r="Y33" s="1" t="n">
        <v>381646</v>
      </c>
      <c r="Z33" s="1" t="n">
        <v>377723</v>
      </c>
      <c r="AA33" s="1" t="n">
        <v>397400</v>
      </c>
      <c r="AB33" s="1" t="n">
        <v>413138</v>
      </c>
      <c r="AC33" s="1" t="n">
        <v>429142</v>
      </c>
      <c r="AD33" s="1" t="n">
        <v>424680</v>
      </c>
      <c r="AE33" s="1" t="n">
        <v>443506</v>
      </c>
      <c r="AF33" s="1" t="n">
        <v>420383</v>
      </c>
      <c r="AG33" s="1" t="n">
        <v>439755</v>
      </c>
      <c r="AH33" s="1" t="n">
        <v>452127</v>
      </c>
      <c r="AI33" s="1" t="n">
        <v>459502</v>
      </c>
      <c r="AJ33" s="1" t="n">
        <v>482219</v>
      </c>
      <c r="AK33" s="1" t="n">
        <v>444158</v>
      </c>
      <c r="AL33" s="1" t="n">
        <v>464602</v>
      </c>
      <c r="AM33" s="1" t="n">
        <v>473575</v>
      </c>
      <c r="AN33" s="1" t="n">
        <v>505945</v>
      </c>
      <c r="AO33" s="1" t="n">
        <v>474425</v>
      </c>
      <c r="AP33" s="1" t="n">
        <v>462533</v>
      </c>
      <c r="AQ33" s="1" t="n">
        <v>465845</v>
      </c>
    </row>
    <row r="34" customFormat="false" ht="15" hidden="false" customHeight="true" outlineLevel="0" collapsed="false">
      <c r="A34" s="1" t="s">
        <v>453</v>
      </c>
      <c r="B34" s="1" t="n">
        <v>326939</v>
      </c>
      <c r="C34" s="1" t="n">
        <v>318850</v>
      </c>
      <c r="D34" s="1" t="n">
        <v>323352</v>
      </c>
      <c r="E34" s="1" t="n">
        <v>337147</v>
      </c>
      <c r="F34" s="1" t="n">
        <v>332398</v>
      </c>
      <c r="G34" s="1" t="n">
        <v>335684</v>
      </c>
      <c r="H34" s="1" t="n">
        <v>350744</v>
      </c>
      <c r="I34" s="1" t="n">
        <v>360931</v>
      </c>
    </row>
    <row r="35" customFormat="false" ht="15" hidden="false" customHeight="true" outlineLevel="0" collapsed="false">
      <c r="A35" s="1" t="s">
        <v>454</v>
      </c>
      <c r="B35" s="1" t="n">
        <v>326939</v>
      </c>
      <c r="C35" s="1" t="n">
        <v>318850</v>
      </c>
      <c r="D35" s="1" t="n">
        <v>323352</v>
      </c>
      <c r="E35" s="1" t="n">
        <v>337147</v>
      </c>
      <c r="F35" s="1" t="n">
        <v>332398</v>
      </c>
      <c r="G35" s="1" t="n">
        <v>335684</v>
      </c>
      <c r="H35" s="1" t="n">
        <v>350744</v>
      </c>
      <c r="I35" s="1" t="n">
        <v>360931</v>
      </c>
      <c r="J35" s="1" t="n">
        <v>359101</v>
      </c>
      <c r="K35" s="1" t="n">
        <v>366435</v>
      </c>
      <c r="L35" s="1" t="n">
        <v>372148</v>
      </c>
      <c r="M35" s="1" t="n">
        <v>373139</v>
      </c>
      <c r="N35" s="1" t="n">
        <v>372663</v>
      </c>
      <c r="O35" s="1" t="n">
        <v>366496</v>
      </c>
      <c r="P35" s="1" t="n">
        <v>381374</v>
      </c>
      <c r="Q35" s="1" t="n">
        <v>392715</v>
      </c>
      <c r="R35" s="1" t="n">
        <v>390077</v>
      </c>
      <c r="S35" s="1" t="n">
        <v>367781</v>
      </c>
      <c r="T35" s="1" t="n">
        <v>342802</v>
      </c>
      <c r="U35" s="1" t="n">
        <v>322536</v>
      </c>
      <c r="V35" s="1" t="n">
        <v>329739</v>
      </c>
      <c r="W35" s="1" t="n">
        <v>333904</v>
      </c>
      <c r="X35" s="1" t="n">
        <v>351539</v>
      </c>
      <c r="Y35" s="1" t="n">
        <v>381646</v>
      </c>
      <c r="Z35" s="1" t="n">
        <v>377723</v>
      </c>
      <c r="AA35" s="1" t="n">
        <v>397400</v>
      </c>
      <c r="AB35" s="1" t="n">
        <v>413138</v>
      </c>
      <c r="AC35" s="1" t="n">
        <v>429142</v>
      </c>
      <c r="AD35" s="1" t="n">
        <v>424680</v>
      </c>
      <c r="AE35" s="1" t="n">
        <v>443506</v>
      </c>
      <c r="AF35" s="1" t="n">
        <v>420383</v>
      </c>
      <c r="AG35" s="1" t="n">
        <v>439755</v>
      </c>
      <c r="AH35" s="1" t="n">
        <v>452127</v>
      </c>
      <c r="AI35" s="1" t="n">
        <v>459502</v>
      </c>
      <c r="AJ35" s="1" t="n">
        <v>482219</v>
      </c>
      <c r="AK35" s="1" t="n">
        <v>444158</v>
      </c>
      <c r="AL35" s="1" t="n">
        <v>464602</v>
      </c>
      <c r="AM35" s="1" t="n">
        <v>473575</v>
      </c>
      <c r="AN35" s="1" t="n">
        <v>505945</v>
      </c>
      <c r="AO35" s="1" t="n">
        <v>474425</v>
      </c>
      <c r="AP35" s="1" t="n">
        <v>462533</v>
      </c>
      <c r="AQ35" s="1" t="n">
        <v>465845</v>
      </c>
    </row>
    <row r="36" customFormat="false" ht="15" hidden="false" customHeight="true" outlineLevel="0" collapsed="false">
      <c r="A36" s="1" t="s">
        <v>455</v>
      </c>
      <c r="B36" s="1" t="n">
        <v>311543</v>
      </c>
      <c r="C36" s="1" t="n">
        <v>320749</v>
      </c>
      <c r="D36" s="1" t="n">
        <v>323668</v>
      </c>
      <c r="E36" s="1" t="n">
        <v>339055</v>
      </c>
      <c r="F36" s="1" t="n">
        <v>333477</v>
      </c>
      <c r="G36" s="1" t="n">
        <v>337304</v>
      </c>
      <c r="H36" s="1" t="n">
        <v>348187</v>
      </c>
      <c r="I36" s="1" t="n">
        <v>362197</v>
      </c>
      <c r="J36" s="1" t="n">
        <v>360363</v>
      </c>
      <c r="K36" s="1" t="n">
        <v>367642</v>
      </c>
      <c r="L36" s="1" t="n">
        <v>372911</v>
      </c>
      <c r="M36" s="1" t="n">
        <v>378104</v>
      </c>
      <c r="N36" s="1" t="n">
        <v>371977</v>
      </c>
      <c r="O36" s="1" t="n">
        <v>369690</v>
      </c>
      <c r="P36" s="1" t="n">
        <v>380399</v>
      </c>
      <c r="Q36" s="1" t="n">
        <v>393708</v>
      </c>
      <c r="R36" s="1" t="n">
        <v>391989</v>
      </c>
      <c r="S36" s="1" t="n">
        <v>367978</v>
      </c>
      <c r="T36" s="1" t="n">
        <v>344708</v>
      </c>
      <c r="U36" s="1" t="n">
        <v>337908</v>
      </c>
      <c r="V36" s="1" t="n">
        <v>329288</v>
      </c>
      <c r="W36" s="1" t="n">
        <v>335517</v>
      </c>
      <c r="X36" s="1" t="n">
        <v>345844</v>
      </c>
      <c r="Y36" s="1" t="n">
        <v>376538</v>
      </c>
      <c r="Z36" s="1" t="n">
        <v>377348</v>
      </c>
      <c r="AA36" s="1" t="n">
        <v>400076</v>
      </c>
      <c r="AB36" s="1" t="n">
        <v>411508</v>
      </c>
      <c r="AC36" s="1" t="n">
        <v>426140</v>
      </c>
      <c r="AD36" s="1" t="n">
        <v>425577</v>
      </c>
      <c r="AE36" s="1" t="n">
        <v>441925</v>
      </c>
      <c r="AF36" s="1" t="n">
        <v>440530</v>
      </c>
      <c r="AG36" s="1" t="n">
        <v>452724</v>
      </c>
      <c r="AH36" s="1" t="n">
        <v>448086</v>
      </c>
      <c r="AI36" s="1" t="n">
        <v>462396</v>
      </c>
      <c r="AJ36" s="1" t="n">
        <v>461559</v>
      </c>
      <c r="AK36" s="1" t="n">
        <v>468977</v>
      </c>
      <c r="AL36" s="1" t="n">
        <v>471289</v>
      </c>
      <c r="AM36" s="1" t="n">
        <v>476538</v>
      </c>
      <c r="AN36" s="1" t="n">
        <v>468362</v>
      </c>
      <c r="AO36" s="1" t="n">
        <v>481187</v>
      </c>
      <c r="AP36" s="1" t="n">
        <v>477915</v>
      </c>
      <c r="AQ36" s="1" t="n">
        <v>484261</v>
      </c>
    </row>
    <row r="38" customFormat="false" ht="15" hidden="false" customHeight="true" outlineLevel="0" collapsed="false">
      <c r="A38" s="1" t="s">
        <v>456</v>
      </c>
    </row>
    <row r="39" customFormat="false" ht="15" hidden="false" customHeight="true" outlineLevel="0" collapsed="false">
      <c r="A39" s="1" t="s">
        <v>457</v>
      </c>
      <c r="J39" s="1" t="n">
        <v>14375</v>
      </c>
      <c r="K39" s="1" t="n">
        <v>31158</v>
      </c>
      <c r="L39" s="1" t="n">
        <v>48883</v>
      </c>
      <c r="M39" s="1" t="n">
        <v>69028</v>
      </c>
      <c r="N39" s="1" t="n">
        <v>15537</v>
      </c>
      <c r="O39" s="1" t="n">
        <v>33459</v>
      </c>
      <c r="P39" s="1" t="n">
        <v>61096</v>
      </c>
      <c r="Q39" s="1" t="n">
        <v>89285</v>
      </c>
      <c r="R39" s="1" t="n">
        <v>20847</v>
      </c>
      <c r="S39" s="1" t="n">
        <v>34393</v>
      </c>
      <c r="T39" s="1" t="n">
        <v>54175</v>
      </c>
      <c r="U39" s="1" t="n">
        <v>77164</v>
      </c>
      <c r="V39" s="1" t="n">
        <v>21591</v>
      </c>
      <c r="W39" s="1" t="n">
        <v>41345</v>
      </c>
      <c r="X39" s="1" t="n">
        <v>76790</v>
      </c>
      <c r="Y39" s="1" t="n">
        <v>100642</v>
      </c>
      <c r="Z39" s="1" t="n">
        <v>24608</v>
      </c>
      <c r="AA39" s="1" t="n">
        <v>50565</v>
      </c>
      <c r="AB39" s="1" t="n">
        <v>82622</v>
      </c>
      <c r="AC39" s="1" t="n">
        <v>112174</v>
      </c>
      <c r="AD39" s="1" t="n">
        <v>22542</v>
      </c>
      <c r="AE39" s="1" t="n">
        <v>52499</v>
      </c>
      <c r="AF39" s="1" t="n">
        <v>83754</v>
      </c>
      <c r="AG39" s="1" t="n">
        <v>124679</v>
      </c>
      <c r="AH39" s="1" t="n">
        <v>25745</v>
      </c>
      <c r="AI39" s="1" t="n">
        <v>56755</v>
      </c>
      <c r="AJ39" s="1" t="n">
        <v>87675</v>
      </c>
      <c r="AK39" s="1" t="n">
        <v>126665</v>
      </c>
      <c r="AL39" s="1" t="n">
        <v>34109</v>
      </c>
      <c r="AM39" s="1" t="n">
        <v>69264</v>
      </c>
      <c r="AN39" s="1" t="n">
        <v>115964</v>
      </c>
      <c r="AO39" s="1" t="n">
        <v>166317</v>
      </c>
      <c r="AP39" s="1" t="n">
        <v>46037</v>
      </c>
      <c r="AQ39" s="1" t="n">
        <v>106450</v>
      </c>
    </row>
    <row r="40" customFormat="false" ht="15" hidden="false" customHeight="true" outlineLevel="0" collapsed="false">
      <c r="A40" s="1" t="s">
        <v>458</v>
      </c>
      <c r="J40" s="1" t="n">
        <v>1349</v>
      </c>
      <c r="K40" s="1" t="n">
        <v>5862</v>
      </c>
      <c r="L40" s="1" t="n">
        <v>11067</v>
      </c>
      <c r="M40" s="1" t="n">
        <v>14579</v>
      </c>
      <c r="N40" s="1" t="n">
        <v>6810</v>
      </c>
      <c r="O40" s="1" t="n">
        <v>16823</v>
      </c>
      <c r="P40" s="1" t="n">
        <v>29603</v>
      </c>
      <c r="Q40" s="1" t="n">
        <v>43530</v>
      </c>
      <c r="R40" s="1" t="n">
        <v>11046</v>
      </c>
      <c r="S40" s="1" t="n">
        <v>16642</v>
      </c>
      <c r="T40" s="1" t="n">
        <v>20703</v>
      </c>
      <c r="U40" s="1" t="n">
        <v>29305</v>
      </c>
      <c r="V40" s="1" t="n">
        <v>6284</v>
      </c>
      <c r="W40" s="1" t="n">
        <v>13456</v>
      </c>
      <c r="X40" s="1" t="n">
        <v>24563</v>
      </c>
      <c r="Y40" s="1" t="n">
        <v>35353</v>
      </c>
      <c r="Z40" s="1" t="n">
        <v>4911</v>
      </c>
      <c r="AA40" s="1" t="n">
        <v>12711</v>
      </c>
      <c r="AB40" s="1" t="n">
        <v>26785</v>
      </c>
      <c r="AC40" s="1" t="n">
        <v>38060</v>
      </c>
      <c r="AD40" s="1" t="n">
        <v>7119</v>
      </c>
      <c r="AE40" s="1" t="n">
        <v>18383</v>
      </c>
      <c r="AF40" s="1" t="n">
        <v>34627</v>
      </c>
      <c r="AG40" s="1" t="n">
        <v>49733</v>
      </c>
      <c r="AH40" s="1" t="n">
        <v>11214</v>
      </c>
      <c r="AI40" s="1" t="n">
        <v>26727</v>
      </c>
      <c r="AJ40" s="1" t="n">
        <v>47326</v>
      </c>
      <c r="AK40" s="1" t="n">
        <v>64703</v>
      </c>
      <c r="AL40" s="1" t="n">
        <v>12222</v>
      </c>
      <c r="AM40" s="1" t="n">
        <v>35084</v>
      </c>
      <c r="AN40" s="1" t="n">
        <v>67529</v>
      </c>
      <c r="AO40" s="1" t="n">
        <v>94740</v>
      </c>
      <c r="AP40" s="1" t="n">
        <v>27996</v>
      </c>
      <c r="AQ40" s="1" t="n">
        <v>63714</v>
      </c>
    </row>
    <row r="41" customFormat="false" ht="15" hidden="false" customHeight="true" outlineLevel="0" collapsed="false">
      <c r="A41" s="1" t="s">
        <v>459</v>
      </c>
      <c r="J41" s="1" t="n">
        <v>14375</v>
      </c>
      <c r="K41" s="1" t="n">
        <v>16783</v>
      </c>
      <c r="L41" s="1" t="n">
        <v>17725</v>
      </c>
      <c r="M41" s="1" t="n">
        <v>20145</v>
      </c>
      <c r="N41" s="1" t="n">
        <v>15537</v>
      </c>
      <c r="O41" s="1" t="n">
        <v>17922</v>
      </c>
      <c r="P41" s="1" t="n">
        <v>27637</v>
      </c>
      <c r="Q41" s="1" t="n">
        <v>28189</v>
      </c>
      <c r="R41" s="1" t="n">
        <v>20847</v>
      </c>
      <c r="S41" s="1" t="n">
        <v>13546</v>
      </c>
      <c r="T41" s="1" t="n">
        <v>19782</v>
      </c>
      <c r="U41" s="1" t="n">
        <v>22989</v>
      </c>
      <c r="V41" s="1" t="n">
        <v>21591</v>
      </c>
      <c r="W41" s="1" t="n">
        <v>19754</v>
      </c>
      <c r="X41" s="1" t="n">
        <v>35445</v>
      </c>
      <c r="Y41" s="1" t="n">
        <v>23852</v>
      </c>
      <c r="Z41" s="1" t="n">
        <v>24608</v>
      </c>
      <c r="AA41" s="1" t="n">
        <v>25957</v>
      </c>
      <c r="AB41" s="1" t="n">
        <v>32057</v>
      </c>
      <c r="AC41" s="1" t="n">
        <v>29552</v>
      </c>
      <c r="AD41" s="1" t="n">
        <v>22542</v>
      </c>
      <c r="AE41" s="1" t="n">
        <v>29957</v>
      </c>
      <c r="AF41" s="1" t="n">
        <v>31255</v>
      </c>
      <c r="AG41" s="1" t="n">
        <v>40925</v>
      </c>
      <c r="AH41" s="1" t="n">
        <v>25745</v>
      </c>
      <c r="AI41" s="1" t="n">
        <v>31010</v>
      </c>
      <c r="AJ41" s="1" t="n">
        <v>30920</v>
      </c>
      <c r="AK41" s="1" t="n">
        <v>38990</v>
      </c>
      <c r="AL41" s="1" t="n">
        <v>34109</v>
      </c>
      <c r="AM41" s="1" t="n">
        <v>35155</v>
      </c>
      <c r="AN41" s="1" t="n">
        <v>46700</v>
      </c>
      <c r="AO41" s="1" t="n">
        <v>50353</v>
      </c>
      <c r="AP41" s="1" t="n">
        <v>46037</v>
      </c>
      <c r="AQ41" s="1" t="n">
        <v>60413</v>
      </c>
    </row>
    <row r="42" customFormat="false" ht="15" hidden="false" customHeight="true" outlineLevel="0" collapsed="false">
      <c r="A42" s="1" t="s">
        <v>460</v>
      </c>
      <c r="B42" s="1" t="n">
        <v>11618</v>
      </c>
      <c r="C42" s="1" t="n">
        <v>24696</v>
      </c>
      <c r="D42" s="1" t="n">
        <v>43020</v>
      </c>
      <c r="E42" s="1" t="n">
        <v>66971</v>
      </c>
      <c r="F42" s="1" t="n">
        <v>8015</v>
      </c>
      <c r="G42" s="1" t="n">
        <v>22415</v>
      </c>
      <c r="H42" s="1" t="n">
        <v>41809</v>
      </c>
      <c r="I42" s="1" t="n">
        <v>65181</v>
      </c>
      <c r="J42" s="1" t="n">
        <v>15240</v>
      </c>
      <c r="K42" s="1" t="n">
        <v>37081</v>
      </c>
      <c r="L42" s="1" t="n">
        <v>59950</v>
      </c>
      <c r="M42" s="1" t="n">
        <v>83607</v>
      </c>
      <c r="N42" s="1" t="n">
        <v>20069</v>
      </c>
      <c r="O42" s="1" t="n">
        <v>48006</v>
      </c>
      <c r="P42" s="1" t="n">
        <v>92825</v>
      </c>
      <c r="Q42" s="1" t="n">
        <v>135626</v>
      </c>
      <c r="R42" s="1" t="n">
        <v>32922</v>
      </c>
      <c r="S42" s="1" t="n">
        <v>51858</v>
      </c>
      <c r="T42" s="1" t="n">
        <v>76860</v>
      </c>
      <c r="U42" s="1" t="n">
        <v>108531</v>
      </c>
      <c r="V42" s="1" t="n">
        <v>28020</v>
      </c>
      <c r="W42" s="1" t="n">
        <v>57157</v>
      </c>
      <c r="X42" s="1" t="n">
        <v>105621</v>
      </c>
      <c r="Y42" s="1" t="n">
        <v>142688</v>
      </c>
      <c r="Z42" s="1" t="n">
        <v>29472</v>
      </c>
      <c r="AA42" s="1" t="n">
        <v>64356</v>
      </c>
      <c r="AB42" s="1" t="n">
        <v>117812</v>
      </c>
      <c r="AC42" s="1" t="n">
        <v>160313</v>
      </c>
      <c r="AD42" s="1" t="n">
        <v>31281</v>
      </c>
      <c r="AE42" s="1" t="n">
        <v>73746</v>
      </c>
      <c r="AF42" s="1" t="n">
        <v>121644</v>
      </c>
      <c r="AG42" s="1" t="n">
        <v>178312</v>
      </c>
      <c r="AH42" s="1" t="n">
        <v>37490</v>
      </c>
      <c r="AI42" s="1" t="n">
        <v>84500</v>
      </c>
      <c r="AJ42" s="1" t="n">
        <v>136431</v>
      </c>
      <c r="AK42" s="1" t="n">
        <v>193348</v>
      </c>
      <c r="AL42" s="1" t="n">
        <v>48370</v>
      </c>
      <c r="AM42" s="1" t="n">
        <v>109039</v>
      </c>
      <c r="AN42" s="1" t="n">
        <v>183809</v>
      </c>
      <c r="AO42" s="1" t="n">
        <v>261769</v>
      </c>
      <c r="AP42" s="1" t="n">
        <v>59453</v>
      </c>
      <c r="AQ42" s="1" t="n">
        <v>134257</v>
      </c>
    </row>
    <row r="43" customFormat="false" ht="15" hidden="false" customHeight="true" outlineLevel="0" collapsed="false">
      <c r="A43" s="1" t="s">
        <v>461</v>
      </c>
      <c r="B43" s="1" t="n">
        <v>11618</v>
      </c>
      <c r="C43" s="1" t="n">
        <v>13078</v>
      </c>
      <c r="D43" s="1" t="n">
        <v>18324</v>
      </c>
      <c r="E43" s="1" t="n">
        <v>23951</v>
      </c>
      <c r="F43" s="1" t="n">
        <v>8015</v>
      </c>
      <c r="G43" s="1" t="n">
        <v>14400</v>
      </c>
      <c r="H43" s="1" t="n">
        <v>19394</v>
      </c>
      <c r="I43" s="1" t="n">
        <v>23372</v>
      </c>
      <c r="J43" s="1" t="n">
        <v>15240</v>
      </c>
      <c r="K43" s="1" t="n">
        <v>21841</v>
      </c>
      <c r="L43" s="1" t="n">
        <v>22869</v>
      </c>
      <c r="M43" s="1" t="n">
        <v>23657</v>
      </c>
      <c r="N43" s="1" t="n">
        <v>20069</v>
      </c>
      <c r="O43" s="1" t="n">
        <v>27937</v>
      </c>
      <c r="P43" s="1" t="n">
        <v>44819</v>
      </c>
      <c r="Q43" s="1" t="n">
        <v>42801</v>
      </c>
      <c r="R43" s="1" t="n">
        <v>32922</v>
      </c>
      <c r="S43" s="1" t="n">
        <v>18936</v>
      </c>
      <c r="T43" s="1" t="n">
        <v>25002</v>
      </c>
      <c r="U43" s="1" t="n">
        <v>31671</v>
      </c>
      <c r="V43" s="1" t="n">
        <v>28020</v>
      </c>
      <c r="W43" s="1" t="n">
        <v>29137</v>
      </c>
      <c r="X43" s="1" t="n">
        <v>48464</v>
      </c>
      <c r="Y43" s="1" t="n">
        <v>37067</v>
      </c>
      <c r="Z43" s="1" t="n">
        <v>29472</v>
      </c>
      <c r="AA43" s="1" t="n">
        <v>34884</v>
      </c>
      <c r="AB43" s="1" t="n">
        <v>53456</v>
      </c>
      <c r="AC43" s="1" t="n">
        <v>42501</v>
      </c>
      <c r="AD43" s="1" t="n">
        <v>31281</v>
      </c>
      <c r="AE43" s="1" t="n">
        <v>42465</v>
      </c>
      <c r="AF43" s="1" t="n">
        <v>47898</v>
      </c>
      <c r="AG43" s="1" t="n">
        <v>56668</v>
      </c>
      <c r="AH43" s="1" t="n">
        <v>37490</v>
      </c>
      <c r="AI43" s="1" t="n">
        <v>47010</v>
      </c>
      <c r="AJ43" s="1" t="n">
        <v>51931</v>
      </c>
      <c r="AK43" s="1" t="n">
        <v>56917</v>
      </c>
      <c r="AL43" s="1" t="n">
        <v>48370</v>
      </c>
      <c r="AM43" s="1" t="n">
        <v>60669</v>
      </c>
      <c r="AN43" s="1" t="n">
        <v>74770</v>
      </c>
      <c r="AO43" s="1" t="n">
        <v>77960</v>
      </c>
      <c r="AP43" s="1" t="n">
        <v>59453</v>
      </c>
      <c r="AQ43" s="1" t="n">
        <v>74804</v>
      </c>
    </row>
    <row r="44" customFormat="false" ht="15" hidden="false" customHeight="true" outlineLevel="0" collapsed="false">
      <c r="A44" s="1" t="s">
        <v>462</v>
      </c>
      <c r="B44" s="1" t="n">
        <v>11618</v>
      </c>
      <c r="C44" s="1" t="n">
        <v>13078</v>
      </c>
      <c r="D44" s="1" t="n">
        <v>18324</v>
      </c>
      <c r="E44" s="1" t="n">
        <v>23951</v>
      </c>
      <c r="F44" s="1" t="n">
        <v>8015</v>
      </c>
      <c r="G44" s="1" t="n">
        <v>14400</v>
      </c>
      <c r="H44" s="1" t="n">
        <v>19394</v>
      </c>
      <c r="I44" s="1" t="n">
        <v>23372</v>
      </c>
      <c r="J44" s="1" t="n">
        <v>14375</v>
      </c>
      <c r="K44" s="1" t="n">
        <v>16783</v>
      </c>
      <c r="L44" s="1" t="n">
        <v>17725</v>
      </c>
      <c r="M44" s="1" t="n">
        <v>20145</v>
      </c>
      <c r="N44" s="1" t="n">
        <v>15537</v>
      </c>
      <c r="O44" s="1" t="n">
        <v>17922</v>
      </c>
      <c r="P44" s="1" t="n">
        <v>27637</v>
      </c>
      <c r="Q44" s="1" t="n">
        <v>28189</v>
      </c>
      <c r="R44" s="1" t="n">
        <v>20847</v>
      </c>
      <c r="S44" s="1" t="n">
        <v>13546</v>
      </c>
      <c r="T44" s="1" t="n">
        <v>19782</v>
      </c>
      <c r="U44" s="1" t="n">
        <v>22989</v>
      </c>
      <c r="V44" s="1" t="n">
        <v>21591</v>
      </c>
      <c r="W44" s="1" t="n">
        <v>19754</v>
      </c>
      <c r="X44" s="1" t="n">
        <v>35445</v>
      </c>
      <c r="Y44" s="1" t="n">
        <v>23852</v>
      </c>
      <c r="Z44" s="1" t="n">
        <v>24608</v>
      </c>
      <c r="AA44" s="1" t="n">
        <v>25957</v>
      </c>
      <c r="AB44" s="1" t="n">
        <v>32057</v>
      </c>
      <c r="AC44" s="1" t="n">
        <v>29552</v>
      </c>
      <c r="AD44" s="1" t="n">
        <v>22542</v>
      </c>
      <c r="AE44" s="1" t="n">
        <v>29957</v>
      </c>
      <c r="AF44" s="1" t="n">
        <v>31255</v>
      </c>
      <c r="AG44" s="1" t="n">
        <v>40925</v>
      </c>
      <c r="AH44" s="1" t="n">
        <v>25745</v>
      </c>
      <c r="AI44" s="1" t="n">
        <v>31010</v>
      </c>
      <c r="AJ44" s="1" t="n">
        <v>30920</v>
      </c>
      <c r="AK44" s="1" t="n">
        <v>38990</v>
      </c>
      <c r="AL44" s="1" t="n">
        <v>34109</v>
      </c>
      <c r="AM44" s="1" t="n">
        <v>35155</v>
      </c>
      <c r="AN44" s="1" t="n">
        <v>46700</v>
      </c>
      <c r="AO44" s="1" t="n">
        <v>50353</v>
      </c>
      <c r="AP44" s="1" t="n">
        <v>46037</v>
      </c>
      <c r="AQ44" s="1" t="n">
        <v>60413</v>
      </c>
    </row>
    <row r="45" customFormat="false" ht="15" hidden="false" customHeight="true" outlineLevel="0" collapsed="false">
      <c r="A45" s="1" t="s">
        <v>463</v>
      </c>
      <c r="B45" s="1" t="n">
        <v>259416</v>
      </c>
      <c r="C45" s="1" t="n">
        <v>265376</v>
      </c>
      <c r="D45" s="1" t="n">
        <v>266385</v>
      </c>
      <c r="E45" s="1" t="n">
        <v>267193</v>
      </c>
      <c r="F45" s="1" t="n">
        <v>279357</v>
      </c>
      <c r="G45" s="1" t="n">
        <v>273989</v>
      </c>
      <c r="H45" s="1" t="n">
        <v>283940</v>
      </c>
      <c r="I45" s="1" t="n">
        <v>287509</v>
      </c>
      <c r="J45" s="1" t="n">
        <v>287421</v>
      </c>
      <c r="K45" s="1" t="n">
        <v>290834</v>
      </c>
      <c r="L45" s="1" t="n">
        <v>297627</v>
      </c>
      <c r="M45" s="1" t="n">
        <v>299376</v>
      </c>
      <c r="N45" s="1" t="n">
        <v>304339</v>
      </c>
      <c r="O45" s="1" t="n">
        <v>298600</v>
      </c>
      <c r="P45" s="1" t="n">
        <v>299266</v>
      </c>
      <c r="Q45" s="1" t="n">
        <v>311717</v>
      </c>
      <c r="R45" s="1" t="n">
        <v>314910</v>
      </c>
      <c r="S45" s="1" t="n">
        <v>299713</v>
      </c>
      <c r="T45" s="1" t="n">
        <v>270032</v>
      </c>
      <c r="U45" s="1" t="n">
        <v>258778</v>
      </c>
      <c r="V45" s="1" t="n">
        <v>250055</v>
      </c>
      <c r="W45" s="1" t="n">
        <v>257196</v>
      </c>
      <c r="X45" s="1" t="n">
        <v>251880</v>
      </c>
      <c r="Y45" s="1" t="n">
        <v>293699</v>
      </c>
      <c r="Z45" s="1" t="n">
        <v>292315</v>
      </c>
      <c r="AA45" s="1" t="n">
        <v>314068</v>
      </c>
      <c r="AB45" s="1" t="n">
        <v>317907</v>
      </c>
      <c r="AC45" s="1" t="n">
        <v>333535</v>
      </c>
      <c r="AD45" s="1" t="n">
        <v>337428</v>
      </c>
      <c r="AE45" s="1" t="n">
        <v>348225</v>
      </c>
      <c r="AF45" s="1" t="n">
        <v>346479</v>
      </c>
      <c r="AG45" s="1" t="n">
        <v>348787</v>
      </c>
      <c r="AH45" s="1" t="n">
        <v>358013</v>
      </c>
      <c r="AI45" s="1" t="n">
        <v>363559</v>
      </c>
      <c r="AJ45" s="1" t="n">
        <v>359761</v>
      </c>
      <c r="AK45" s="1" t="n">
        <v>360396</v>
      </c>
      <c r="AL45" s="1" t="n">
        <v>369217</v>
      </c>
      <c r="AM45" s="1" t="n">
        <v>368817</v>
      </c>
      <c r="AN45" s="1" t="n">
        <v>347493</v>
      </c>
      <c r="AO45" s="1" t="n">
        <v>353733</v>
      </c>
      <c r="AP45" s="1" t="n">
        <v>352650</v>
      </c>
      <c r="AQ45" s="1" t="n">
        <v>345623</v>
      </c>
    </row>
    <row r="47" customFormat="false" ht="15" hidden="false" customHeight="true" outlineLevel="0" collapsed="false">
      <c r="A47" s="1" t="s">
        <v>464</v>
      </c>
      <c r="B47" s="1" t="n">
        <v>277782</v>
      </c>
      <c r="C47" s="1" t="n">
        <v>545519</v>
      </c>
      <c r="D47" s="1" t="n">
        <v>851668</v>
      </c>
      <c r="E47" s="1" t="n">
        <v>1143484</v>
      </c>
      <c r="F47" s="1" t="n">
        <v>293462</v>
      </c>
      <c r="G47" s="1" t="n">
        <v>562360</v>
      </c>
      <c r="H47" s="1" t="n">
        <v>917573</v>
      </c>
      <c r="I47" s="1" t="n">
        <v>1256257</v>
      </c>
      <c r="J47" s="1" t="n">
        <v>315913</v>
      </c>
      <c r="K47" s="1" t="n">
        <v>625297</v>
      </c>
      <c r="L47" s="1" t="n">
        <v>981359</v>
      </c>
      <c r="M47" s="1" t="n">
        <v>1301111</v>
      </c>
      <c r="N47" s="1" t="n">
        <v>362053</v>
      </c>
      <c r="O47" s="1" t="n">
        <v>638267</v>
      </c>
      <c r="P47" s="1" t="n">
        <v>1014922</v>
      </c>
      <c r="Q47" s="1" t="n">
        <v>1321804</v>
      </c>
      <c r="R47" s="1" t="n">
        <v>341704</v>
      </c>
      <c r="S47" s="1" t="n">
        <v>628917</v>
      </c>
      <c r="T47" s="1" t="n">
        <v>962074</v>
      </c>
      <c r="U47" s="1" t="n">
        <v>1219615</v>
      </c>
      <c r="V47" s="1" t="n">
        <v>330145</v>
      </c>
      <c r="W47" s="1" t="n">
        <v>568629</v>
      </c>
      <c r="X47" s="1" t="n">
        <v>911742</v>
      </c>
      <c r="Y47" s="1" t="n">
        <v>1203170</v>
      </c>
      <c r="Z47" s="1" t="n">
        <v>343680</v>
      </c>
      <c r="AA47" s="1" t="n">
        <v>640048</v>
      </c>
      <c r="AB47" s="1" t="n">
        <v>1080440</v>
      </c>
      <c r="AC47" s="1" t="n">
        <v>1421932</v>
      </c>
      <c r="AD47" s="1" t="n">
        <v>396118</v>
      </c>
      <c r="AE47" s="1" t="n">
        <v>742579</v>
      </c>
      <c r="AF47" s="1" t="n">
        <v>1213842</v>
      </c>
      <c r="AG47" s="1" t="n">
        <v>1560029</v>
      </c>
      <c r="AH47" s="1" t="n">
        <v>412905</v>
      </c>
      <c r="AI47" s="1" t="n">
        <v>792896</v>
      </c>
      <c r="AJ47" s="1" t="n">
        <v>1279065</v>
      </c>
      <c r="AK47" s="1" t="n">
        <v>1607878</v>
      </c>
      <c r="AL47" s="1" t="n">
        <v>415903</v>
      </c>
      <c r="AM47" s="1" t="n">
        <v>793715</v>
      </c>
      <c r="AN47" s="1" t="n">
        <v>1270674</v>
      </c>
      <c r="AO47" s="1" t="n">
        <v>1671105</v>
      </c>
      <c r="AP47" s="1" t="n">
        <v>418933</v>
      </c>
      <c r="AQ47" s="1" t="n">
        <v>783072</v>
      </c>
    </row>
    <row r="48" customFormat="false" ht="15" hidden="false" customHeight="true" outlineLevel="0" collapsed="false">
      <c r="A48" s="1" t="s">
        <v>465</v>
      </c>
      <c r="B48" s="1" t="n">
        <v>277782</v>
      </c>
      <c r="C48" s="1" t="n">
        <v>267737</v>
      </c>
      <c r="D48" s="1" t="n">
        <v>306149</v>
      </c>
      <c r="E48" s="1" t="n">
        <v>291816</v>
      </c>
      <c r="F48" s="1" t="n">
        <v>293462</v>
      </c>
      <c r="G48" s="1" t="n">
        <v>268898</v>
      </c>
      <c r="H48" s="1" t="n">
        <v>355213</v>
      </c>
      <c r="I48" s="1" t="n">
        <v>338684</v>
      </c>
      <c r="J48" s="1" t="n">
        <v>315913</v>
      </c>
      <c r="K48" s="1" t="n">
        <v>309384</v>
      </c>
      <c r="L48" s="1" t="n">
        <v>356062</v>
      </c>
      <c r="M48" s="1" t="n">
        <v>319752</v>
      </c>
      <c r="N48" s="1" t="n">
        <v>362053</v>
      </c>
      <c r="O48" s="1" t="n">
        <v>276214</v>
      </c>
      <c r="P48" s="1" t="n">
        <v>376655</v>
      </c>
      <c r="Q48" s="1" t="n">
        <v>306882</v>
      </c>
      <c r="R48" s="1" t="n">
        <v>341704</v>
      </c>
      <c r="S48" s="1" t="n">
        <v>287213</v>
      </c>
      <c r="T48" s="1" t="n">
        <v>333157</v>
      </c>
      <c r="U48" s="1" t="n">
        <v>257541</v>
      </c>
      <c r="V48" s="1" t="n">
        <v>330145</v>
      </c>
      <c r="W48" s="1" t="n">
        <v>238484</v>
      </c>
      <c r="X48" s="1" t="n">
        <v>343113</v>
      </c>
      <c r="Y48" s="1" t="n">
        <v>291428</v>
      </c>
      <c r="Z48" s="1" t="n">
        <v>343680</v>
      </c>
      <c r="AA48" s="1" t="n">
        <v>296368</v>
      </c>
      <c r="AB48" s="1" t="n">
        <v>440392</v>
      </c>
      <c r="AC48" s="1" t="n">
        <v>341492</v>
      </c>
      <c r="AD48" s="1" t="n">
        <v>396118</v>
      </c>
      <c r="AE48" s="1" t="n">
        <v>346461</v>
      </c>
      <c r="AF48" s="1" t="n">
        <v>471263</v>
      </c>
      <c r="AG48" s="1" t="n">
        <v>346187</v>
      </c>
      <c r="AH48" s="1" t="n">
        <v>412905</v>
      </c>
      <c r="AI48" s="1" t="n">
        <v>379991</v>
      </c>
      <c r="AJ48" s="1" t="n">
        <v>486169</v>
      </c>
      <c r="AK48" s="1" t="n">
        <v>328813</v>
      </c>
      <c r="AL48" s="1" t="n">
        <v>415903</v>
      </c>
      <c r="AM48" s="1" t="n">
        <v>377812</v>
      </c>
      <c r="AN48" s="1" t="n">
        <v>476959</v>
      </c>
      <c r="AO48" s="1" t="n">
        <v>400431</v>
      </c>
      <c r="AP48" s="1" t="n">
        <v>418933</v>
      </c>
      <c r="AQ48" s="1" t="n">
        <v>364139</v>
      </c>
    </row>
    <row r="50" customFormat="false" ht="15" hidden="false" customHeight="true" outlineLevel="0" collapsed="false">
      <c r="A50" s="1" t="s">
        <v>466</v>
      </c>
    </row>
    <row r="51" customFormat="false" ht="15" hidden="false" customHeight="true" outlineLevel="0" collapsed="false">
      <c r="A51" s="1" t="s">
        <v>467</v>
      </c>
      <c r="B51" s="1" t="n">
        <v>137383.044</v>
      </c>
      <c r="C51" s="1" t="n">
        <v>137437.733</v>
      </c>
      <c r="D51" s="1" t="n">
        <v>137505.054</v>
      </c>
      <c r="E51" s="1" t="n">
        <v>137519.045</v>
      </c>
      <c r="F51" s="1" t="n">
        <v>137531.242</v>
      </c>
      <c r="G51" s="1" t="n">
        <v>138173.151</v>
      </c>
      <c r="H51" s="1" t="n">
        <v>138307.046</v>
      </c>
      <c r="I51" s="1" t="n">
        <v>138245.981</v>
      </c>
      <c r="J51" s="1" t="n">
        <v>138153.17</v>
      </c>
      <c r="K51" s="1" t="n">
        <v>138215.01</v>
      </c>
      <c r="L51" s="1" t="n">
        <v>138323.064</v>
      </c>
      <c r="M51" s="1" t="n">
        <v>138463.943</v>
      </c>
      <c r="N51" s="1" t="n">
        <v>138832.201</v>
      </c>
      <c r="O51" s="1" t="n">
        <v>139618.231</v>
      </c>
      <c r="P51" s="1" t="n">
        <v>139852.674</v>
      </c>
      <c r="Q51" s="1" t="n">
        <v>139968.027</v>
      </c>
      <c r="R51" s="1" t="n">
        <v>140777.873</v>
      </c>
      <c r="S51" s="1" t="n">
        <v>140738.16</v>
      </c>
      <c r="T51" s="1" t="n">
        <v>140603.722</v>
      </c>
      <c r="U51" s="1" t="n">
        <v>139632.368</v>
      </c>
      <c r="V51" s="1" t="n">
        <v>139552.413</v>
      </c>
      <c r="W51" s="1" t="n">
        <v>139650.639</v>
      </c>
      <c r="X51" s="1" t="n">
        <v>139737.725</v>
      </c>
      <c r="Y51" s="1" t="n">
        <v>139928.816</v>
      </c>
      <c r="Z51" s="1" t="n">
        <v>139976.082</v>
      </c>
      <c r="AA51" s="1" t="n">
        <v>139934.478</v>
      </c>
      <c r="AB51" s="1" t="n">
        <v>139981.959</v>
      </c>
      <c r="AC51" s="1" t="n">
        <v>140007.823</v>
      </c>
      <c r="AD51" s="1" t="n">
        <v>140023.81</v>
      </c>
      <c r="AE51" s="1" t="n">
        <v>142124.117</v>
      </c>
      <c r="AF51" s="1" t="n">
        <v>142198.099</v>
      </c>
      <c r="AG51" s="1" t="n">
        <v>142229.122</v>
      </c>
      <c r="AH51" s="1" t="n">
        <v>142222.755</v>
      </c>
      <c r="AI51" s="1" t="n">
        <v>142389.866</v>
      </c>
      <c r="AJ51" s="1" t="n">
        <v>142516.684</v>
      </c>
      <c r="AK51" s="1" t="n">
        <v>142705.114</v>
      </c>
      <c r="AL51" s="1" t="n">
        <v>142486.558</v>
      </c>
      <c r="AM51" s="1" t="n">
        <v>143292.306</v>
      </c>
      <c r="AN51" s="1" t="n">
        <v>143535.401</v>
      </c>
      <c r="AO51" s="1" t="n">
        <v>141991.262</v>
      </c>
      <c r="AP51" s="1" t="n">
        <v>140812.786</v>
      </c>
      <c r="AQ51" s="1" t="n">
        <v>141834.769</v>
      </c>
    </row>
    <row r="52" customFormat="false" ht="15" hidden="false" customHeight="true" outlineLevel="0" collapsed="false">
      <c r="A52" s="1" t="s">
        <v>468</v>
      </c>
      <c r="B52" s="1" t="n">
        <v>137162.107</v>
      </c>
      <c r="C52" s="1" t="n">
        <v>137312.534</v>
      </c>
      <c r="D52" s="1" t="n">
        <v>137324.78</v>
      </c>
      <c r="E52" s="1" t="n">
        <v>137330.904</v>
      </c>
      <c r="F52" s="1" t="n">
        <v>137786.6</v>
      </c>
      <c r="G52" s="1" t="n">
        <v>138083.281</v>
      </c>
      <c r="H52" s="1" t="n">
        <v>138086.893</v>
      </c>
      <c r="I52" s="1" t="n">
        <v>138094.154</v>
      </c>
      <c r="J52" s="1" t="n">
        <v>138208.28</v>
      </c>
      <c r="K52" s="1" t="n">
        <v>138218.259</v>
      </c>
      <c r="L52" s="1" t="n">
        <v>138222.168</v>
      </c>
      <c r="M52" s="1" t="n">
        <v>138508.424</v>
      </c>
      <c r="N52" s="1" t="n">
        <v>139403.273</v>
      </c>
      <c r="O52" s="1" t="n">
        <v>139656.943</v>
      </c>
      <c r="P52" s="1" t="n">
        <v>139661.795</v>
      </c>
      <c r="Q52" s="1" t="n">
        <v>140642.065</v>
      </c>
      <c r="R52" s="1" t="n">
        <v>140733.34</v>
      </c>
      <c r="S52" s="1" t="n">
        <v>140743.12</v>
      </c>
      <c r="T52" s="1" t="n">
        <v>139828.685</v>
      </c>
      <c r="U52" s="1" t="n">
        <v>139526.671</v>
      </c>
      <c r="V52" s="1" t="n">
        <v>139604.087</v>
      </c>
      <c r="W52" s="1" t="n">
        <v>139618.254</v>
      </c>
      <c r="X52" s="1" t="n">
        <v>139638.925</v>
      </c>
      <c r="Y52" s="1" t="n">
        <v>139751.926</v>
      </c>
      <c r="Z52" s="1" t="n">
        <v>139818.068</v>
      </c>
      <c r="AA52" s="1" t="n">
        <v>139829.896</v>
      </c>
      <c r="AB52" s="1" t="n">
        <v>139828.342</v>
      </c>
      <c r="AC52" s="1" t="n">
        <v>139916.864</v>
      </c>
      <c r="AD52" s="1" t="n">
        <v>140002.856</v>
      </c>
      <c r="AE52" s="1" t="n">
        <v>142014.755</v>
      </c>
      <c r="AF52" s="1" t="n">
        <v>142013.995</v>
      </c>
      <c r="AG52" s="1" t="n">
        <v>142025.456</v>
      </c>
      <c r="AH52" s="1" t="n">
        <v>142184.758</v>
      </c>
      <c r="AI52" s="1" t="n">
        <v>142217.019</v>
      </c>
      <c r="AJ52" s="1" t="n">
        <v>142236.607</v>
      </c>
      <c r="AK52" s="1" t="n">
        <v>142254.022</v>
      </c>
      <c r="AL52" s="1" t="n">
        <v>142368.62</v>
      </c>
      <c r="AM52" s="1" t="n">
        <v>142381.736</v>
      </c>
      <c r="AN52" s="1" t="n">
        <v>141594.313</v>
      </c>
      <c r="AO52" s="1" t="n">
        <v>140080.657</v>
      </c>
      <c r="AP52" s="1" t="n">
        <v>139111.007</v>
      </c>
      <c r="AQ52" s="1" t="n">
        <v>141875.567</v>
      </c>
    </row>
    <row r="53" customFormat="false" ht="15" hidden="false" customHeight="true" outlineLevel="0" collapsed="false">
      <c r="A53" s="1" t="s">
        <v>469</v>
      </c>
      <c r="B53" s="1" t="n">
        <v>7.5</v>
      </c>
      <c r="C53" s="1" t="n">
        <v>7.5</v>
      </c>
      <c r="D53" s="1" t="n">
        <v>7.5</v>
      </c>
      <c r="E53" s="1" t="n">
        <v>7.5</v>
      </c>
      <c r="F53" s="1" t="n">
        <v>7.5</v>
      </c>
      <c r="G53" s="1" t="n">
        <v>7.5</v>
      </c>
      <c r="H53" s="1" t="n">
        <v>7.5</v>
      </c>
      <c r="I53" s="1" t="n">
        <v>7.5</v>
      </c>
      <c r="J53" s="1" t="n">
        <v>7.5</v>
      </c>
      <c r="K53" s="1" t="n">
        <v>7.5</v>
      </c>
      <c r="L53" s="1" t="n">
        <v>7.5</v>
      </c>
      <c r="M53" s="1" t="n">
        <v>7.5</v>
      </c>
      <c r="N53" s="1" t="n">
        <v>7.5</v>
      </c>
      <c r="O53" s="1" t="n">
        <v>7.5</v>
      </c>
      <c r="P53" s="1" t="n">
        <v>7.5</v>
      </c>
      <c r="Q53" s="1" t="n">
        <v>7.5</v>
      </c>
      <c r="R53" s="1" t="n">
        <v>7.5</v>
      </c>
      <c r="S53" s="1" t="n">
        <v>7.5</v>
      </c>
      <c r="T53" s="1" t="n">
        <v>7.5</v>
      </c>
      <c r="U53" s="1" t="n">
        <v>7.5</v>
      </c>
      <c r="V53" s="1" t="n">
        <v>7.5</v>
      </c>
      <c r="W53" s="1" t="n">
        <v>7.5</v>
      </c>
      <c r="X53" s="1" t="n">
        <v>7.5</v>
      </c>
      <c r="Y53" s="1" t="n">
        <v>7.5</v>
      </c>
      <c r="Z53" s="1" t="n">
        <v>7.5</v>
      </c>
      <c r="AA53" s="1" t="n">
        <v>7.5</v>
      </c>
      <c r="AB53" s="1" t="n">
        <v>7.5</v>
      </c>
      <c r="AC53" s="1" t="n">
        <v>7.5</v>
      </c>
      <c r="AD53" s="1" t="n">
        <v>7.5</v>
      </c>
      <c r="AE53" s="1" t="n">
        <v>0</v>
      </c>
      <c r="AF53" s="1" t="n">
        <v>0</v>
      </c>
      <c r="AG53" s="1" t="n">
        <v>0</v>
      </c>
      <c r="AH53" s="1" t="n">
        <v>0</v>
      </c>
      <c r="AI53" s="1" t="n">
        <v>0</v>
      </c>
      <c r="AJ53" s="1" t="n">
        <v>0</v>
      </c>
      <c r="AK53" s="1" t="n">
        <v>0</v>
      </c>
      <c r="AL53" s="1" t="n">
        <v>0</v>
      </c>
      <c r="AM53" s="1" t="n">
        <v>1059.995</v>
      </c>
      <c r="AN53" s="1" t="n">
        <v>1059.995</v>
      </c>
      <c r="AO53" s="1" t="n">
        <v>1059.995</v>
      </c>
      <c r="AP53" s="1" t="n">
        <v>1059.995</v>
      </c>
      <c r="AQ53" s="1" t="n">
        <v>980.058</v>
      </c>
    </row>
    <row r="54" customFormat="false" ht="15" hidden="false" customHeight="true" outlineLevel="0" collapsed="false">
      <c r="A54" s="1" t="s">
        <v>470</v>
      </c>
      <c r="B54" s="1" t="n">
        <v>137169.607</v>
      </c>
      <c r="C54" s="1" t="n">
        <v>137320.034</v>
      </c>
      <c r="D54" s="1" t="n">
        <v>137332.28</v>
      </c>
      <c r="E54" s="1" t="n">
        <v>137338.404</v>
      </c>
      <c r="F54" s="1" t="n">
        <v>137794.1</v>
      </c>
      <c r="G54" s="1" t="n">
        <v>138090.781</v>
      </c>
      <c r="H54" s="1" t="n">
        <v>138094.393</v>
      </c>
      <c r="I54" s="1" t="n">
        <v>138101.654</v>
      </c>
      <c r="J54" s="1" t="n">
        <v>138215.78</v>
      </c>
      <c r="K54" s="1" t="n">
        <v>138225.759</v>
      </c>
      <c r="L54" s="1" t="n">
        <v>138229.668</v>
      </c>
      <c r="M54" s="1" t="n">
        <v>138515.924</v>
      </c>
      <c r="N54" s="1" t="n">
        <v>139410.773</v>
      </c>
      <c r="O54" s="1" t="n">
        <v>139664.443</v>
      </c>
      <c r="P54" s="1" t="n">
        <v>139669.295</v>
      </c>
      <c r="Q54" s="1" t="n">
        <v>140649.565</v>
      </c>
      <c r="R54" s="1" t="n">
        <v>140740.84</v>
      </c>
      <c r="S54" s="1" t="n">
        <v>140750.62</v>
      </c>
      <c r="T54" s="1" t="n">
        <v>139836.185</v>
      </c>
      <c r="U54" s="1" t="n">
        <v>139534.171</v>
      </c>
      <c r="V54" s="1" t="n">
        <v>139611.587</v>
      </c>
      <c r="W54" s="1" t="n">
        <v>139625.754</v>
      </c>
      <c r="X54" s="1" t="n">
        <v>139646.425</v>
      </c>
      <c r="Y54" s="1" t="n">
        <v>139759.426</v>
      </c>
      <c r="Z54" s="1" t="n">
        <v>139825.568</v>
      </c>
      <c r="AA54" s="1" t="n">
        <v>139837.396</v>
      </c>
      <c r="AB54" s="1" t="n">
        <v>139835.842</v>
      </c>
      <c r="AC54" s="1" t="n">
        <v>139924.364</v>
      </c>
      <c r="AD54" s="1" t="n">
        <v>140010.356</v>
      </c>
      <c r="AE54" s="1" t="n">
        <v>142014.755</v>
      </c>
      <c r="AF54" s="1" t="n">
        <v>142013.995</v>
      </c>
      <c r="AG54" s="1" t="n">
        <v>142025.456</v>
      </c>
      <c r="AH54" s="1" t="n">
        <v>142184.758</v>
      </c>
      <c r="AI54" s="1" t="n">
        <v>142217.019</v>
      </c>
      <c r="AJ54" s="1" t="n">
        <v>142236.607</v>
      </c>
      <c r="AK54" s="1" t="n">
        <v>142254.022</v>
      </c>
      <c r="AL54" s="1" t="n">
        <v>142368.62</v>
      </c>
      <c r="AM54" s="1" t="n">
        <v>143441.731</v>
      </c>
      <c r="AN54" s="1" t="n">
        <v>142654.308</v>
      </c>
      <c r="AO54" s="1" t="n">
        <v>141140.652</v>
      </c>
      <c r="AP54" s="1" t="n">
        <v>140171.002</v>
      </c>
      <c r="AQ54" s="1" t="n">
        <v>142855.625</v>
      </c>
    </row>
    <row r="55" customFormat="false" ht="15" hidden="false" customHeight="true" outlineLevel="0" collapsed="false">
      <c r="A55" s="1" t="s">
        <v>471</v>
      </c>
      <c r="B55" s="1" t="n">
        <v>190.2</v>
      </c>
      <c r="C55" s="1" t="n">
        <v>180.39</v>
      </c>
      <c r="D55" s="1" t="n">
        <v>177.84</v>
      </c>
      <c r="E55" s="1" t="n">
        <v>177.15</v>
      </c>
      <c r="F55" s="1" t="n">
        <v>183.6</v>
      </c>
      <c r="G55" s="1" t="n">
        <v>192.17</v>
      </c>
      <c r="H55" s="1" t="n">
        <v>178.42</v>
      </c>
      <c r="I55" s="1" t="n">
        <v>178.41</v>
      </c>
      <c r="J55" s="1" t="n">
        <v>164.46</v>
      </c>
      <c r="K55" s="1" t="n">
        <v>171.89</v>
      </c>
      <c r="L55" s="1" t="n">
        <v>181.15</v>
      </c>
      <c r="M55" s="1" t="n">
        <v>174.05</v>
      </c>
      <c r="N55" s="1" t="n">
        <v>200.73</v>
      </c>
      <c r="O55" s="1" t="n">
        <v>203.18</v>
      </c>
      <c r="P55" s="1" t="n">
        <v>215.33</v>
      </c>
      <c r="Q55" s="1" t="n">
        <v>209.7</v>
      </c>
      <c r="R55" s="1" t="n">
        <v>147.17</v>
      </c>
      <c r="S55" s="1" t="n">
        <v>154.64</v>
      </c>
      <c r="T55" s="1" t="n">
        <v>149.34</v>
      </c>
      <c r="U55" s="1" t="n">
        <v>160.43</v>
      </c>
      <c r="V55" s="1" t="n">
        <v>184.51</v>
      </c>
      <c r="W55" s="1" t="n">
        <v>208.69</v>
      </c>
      <c r="X55" s="1" t="n">
        <v>221.64</v>
      </c>
      <c r="Y55" s="1" t="n">
        <v>252.59</v>
      </c>
      <c r="Z55" s="1" t="n">
        <v>248.37</v>
      </c>
      <c r="AA55" s="1" t="n">
        <v>194.25</v>
      </c>
      <c r="AB55" s="1" t="n">
        <v>184.19</v>
      </c>
      <c r="AC55" s="1" t="n">
        <v>161.52</v>
      </c>
      <c r="AD55" s="1" t="n">
        <v>168.06</v>
      </c>
      <c r="AE55" s="1" t="n">
        <v>189.27</v>
      </c>
      <c r="AF55" s="1" t="n">
        <v>171.74</v>
      </c>
      <c r="AG55" s="1" t="n">
        <v>187.22</v>
      </c>
      <c r="AH55" s="1" t="n">
        <v>185.56</v>
      </c>
      <c r="AI55" s="1" t="n">
        <v>206.89</v>
      </c>
      <c r="AJ55" s="1" t="n">
        <v>225.25</v>
      </c>
      <c r="AK55" s="1" t="n">
        <v>219.97</v>
      </c>
      <c r="AL55" s="1" t="n">
        <v>214.62</v>
      </c>
      <c r="AM55" s="1" t="n">
        <v>203.5</v>
      </c>
      <c r="AN55" s="1" t="n">
        <v>193.17</v>
      </c>
      <c r="AO55" s="1" t="n">
        <v>181.31</v>
      </c>
      <c r="AP55" s="1" t="n">
        <v>163.35</v>
      </c>
      <c r="AQ55" s="1" t="n">
        <v>188.69</v>
      </c>
    </row>
    <row r="56" customFormat="false" ht="15" hidden="false" customHeight="true" outlineLevel="0" collapsed="false">
      <c r="A56" s="1" t="s">
        <v>472</v>
      </c>
      <c r="B56" s="1" t="n">
        <v>26089659.2514</v>
      </c>
      <c r="C56" s="1" t="n">
        <v>24771160.93326</v>
      </c>
      <c r="D56" s="1" t="n">
        <v>24423172.6752</v>
      </c>
      <c r="E56" s="1" t="n">
        <v>24329498.2686</v>
      </c>
      <c r="F56" s="1" t="n">
        <v>25298996.76</v>
      </c>
      <c r="G56" s="1" t="n">
        <v>26536905.38477</v>
      </c>
      <c r="H56" s="1" t="n">
        <v>24638801.59906</v>
      </c>
      <c r="I56" s="1" t="n">
        <v>24638716.09014</v>
      </c>
      <c r="J56" s="1" t="n">
        <v>22730967.1788</v>
      </c>
      <c r="K56" s="1" t="n">
        <v>23759625.71451</v>
      </c>
      <c r="L56" s="1" t="n">
        <v>25040304.3582</v>
      </c>
      <c r="M56" s="1" t="n">
        <v>24108696.5722</v>
      </c>
      <c r="N56" s="1" t="n">
        <v>27983924.46429</v>
      </c>
      <c r="O56" s="1" t="n">
        <v>28377021.52874</v>
      </c>
      <c r="P56" s="1" t="n">
        <v>30074989.29235</v>
      </c>
      <c r="Q56" s="1" t="n">
        <v>29494213.7805</v>
      </c>
      <c r="R56" s="1" t="n">
        <v>20712829.4228</v>
      </c>
      <c r="S56" s="1" t="n">
        <v>21765675.8768</v>
      </c>
      <c r="T56" s="1" t="n">
        <v>20883135.8679</v>
      </c>
      <c r="U56" s="1" t="n">
        <v>22385467.05353</v>
      </c>
      <c r="V56" s="1" t="n">
        <v>25759733.91737</v>
      </c>
      <c r="W56" s="1" t="n">
        <v>29138498.60226</v>
      </c>
      <c r="X56" s="1" t="n">
        <v>30951233.637</v>
      </c>
      <c r="Y56" s="1" t="n">
        <v>35301833.41334</v>
      </c>
      <c r="Z56" s="1" t="n">
        <v>34728476.32416</v>
      </c>
      <c r="AA56" s="1" t="n">
        <v>27163414.173</v>
      </c>
      <c r="AB56" s="1" t="n">
        <v>25756363.73798</v>
      </c>
      <c r="AC56" s="1" t="n">
        <v>22600583.27328</v>
      </c>
      <c r="AD56" s="1" t="n">
        <v>23530140.42936</v>
      </c>
      <c r="AE56" s="1" t="n">
        <v>26879132.67885</v>
      </c>
      <c r="AF56" s="1" t="n">
        <v>24389483.5013</v>
      </c>
      <c r="AG56" s="1" t="n">
        <v>26590005.87232</v>
      </c>
      <c r="AH56" s="1" t="n">
        <v>26383803.69448</v>
      </c>
      <c r="AI56" s="1" t="n">
        <v>29423279.06091</v>
      </c>
      <c r="AJ56" s="1" t="n">
        <v>32038795.72675</v>
      </c>
      <c r="AK56" s="1" t="n">
        <v>31291617.21934</v>
      </c>
      <c r="AL56" s="1" t="n">
        <v>30555153.2244</v>
      </c>
      <c r="AM56" s="1" t="n">
        <v>29190392.2585</v>
      </c>
      <c r="AN56" s="1" t="n">
        <v>27556532.67636</v>
      </c>
      <c r="AO56" s="1" t="n">
        <v>25590211.61412</v>
      </c>
      <c r="AP56" s="1" t="n">
        <v>22896933.1767</v>
      </c>
      <c r="AQ56" s="1" t="n">
        <v>26955427.88125</v>
      </c>
    </row>
    <row r="57" customFormat="false" ht="15" hidden="false" customHeight="true" outlineLevel="0" collapsed="false">
      <c r="A57" s="1" t="s">
        <v>473</v>
      </c>
      <c r="B57" s="1" t="n">
        <v>3846854</v>
      </c>
      <c r="C57" s="1" t="n">
        <v>4319165</v>
      </c>
      <c r="D57" s="1" t="n">
        <v>4070247</v>
      </c>
      <c r="E57" s="1" t="n">
        <v>4463302</v>
      </c>
      <c r="F57" s="1" t="n">
        <v>4464546</v>
      </c>
      <c r="G57" s="1" t="n">
        <v>5405897</v>
      </c>
      <c r="H57" s="1" t="n">
        <v>5407091</v>
      </c>
      <c r="I57" s="1" t="n">
        <v>5852764</v>
      </c>
      <c r="J57" s="1" t="n">
        <v>6150633</v>
      </c>
      <c r="K57" s="1" t="n">
        <v>6152243</v>
      </c>
      <c r="L57" s="1" t="n">
        <v>6153945</v>
      </c>
      <c r="M57" s="1" t="n">
        <v>5905993</v>
      </c>
      <c r="N57" s="1" t="n">
        <v>5907327</v>
      </c>
      <c r="O57" s="1" t="n">
        <v>6355132</v>
      </c>
      <c r="P57" s="1" t="n">
        <v>6356890</v>
      </c>
      <c r="Q57" s="1" t="n">
        <v>6358648</v>
      </c>
      <c r="R57" s="1" t="n">
        <v>6404432</v>
      </c>
      <c r="S57" s="1" t="n">
        <v>6698438</v>
      </c>
      <c r="T57" s="1" t="n">
        <v>6700250</v>
      </c>
      <c r="U57" s="1" t="n">
        <v>6702005</v>
      </c>
      <c r="V57" s="1" t="n">
        <v>6703759</v>
      </c>
      <c r="W57" s="1" t="n">
        <v>6705513</v>
      </c>
      <c r="X57" s="1" t="n">
        <v>6951637</v>
      </c>
      <c r="Y57" s="1" t="n">
        <v>7349394</v>
      </c>
      <c r="Z57" s="1" t="n">
        <v>7250902</v>
      </c>
      <c r="AA57" s="1" t="n">
        <v>7252785</v>
      </c>
      <c r="AB57" s="1" t="n">
        <v>7254365</v>
      </c>
      <c r="AC57" s="1" t="n">
        <v>7602305</v>
      </c>
      <c r="AD57" s="1" t="n">
        <v>7353721</v>
      </c>
      <c r="AE57" s="1" t="n">
        <v>7355693</v>
      </c>
      <c r="AF57" s="1" t="n">
        <v>7207793</v>
      </c>
      <c r="AG57" s="1" t="n">
        <v>7256152</v>
      </c>
      <c r="AH57" s="1" t="n">
        <v>7257806</v>
      </c>
      <c r="AI57" s="1" t="n">
        <v>7655152</v>
      </c>
      <c r="AJ57" s="1" t="n">
        <v>7656910</v>
      </c>
      <c r="AK57" s="1" t="n">
        <v>7358784</v>
      </c>
      <c r="AL57" s="1" t="n">
        <v>7360607</v>
      </c>
      <c r="AM57" s="1" t="n">
        <v>7285235</v>
      </c>
      <c r="AN57" s="1" t="n">
        <v>7780713</v>
      </c>
      <c r="AO57" s="1" t="n">
        <v>7879380</v>
      </c>
      <c r="AP57" s="1" t="n">
        <v>7881320</v>
      </c>
      <c r="AQ57" s="1" t="n">
        <v>7408395</v>
      </c>
    </row>
    <row r="58" customFormat="false" ht="15" hidden="false" customHeight="true" outlineLevel="0" collapsed="false">
      <c r="A58" s="1" t="s">
        <v>474</v>
      </c>
      <c r="B58" s="1" t="n">
        <v>0</v>
      </c>
      <c r="C58" s="1" t="n">
        <v>0</v>
      </c>
      <c r="D58" s="1" t="n">
        <v>170000</v>
      </c>
      <c r="E58" s="1" t="n">
        <v>0</v>
      </c>
      <c r="F58" s="1" t="n">
        <v>0</v>
      </c>
      <c r="G58" s="1" t="n">
        <v>105000</v>
      </c>
      <c r="H58" s="1" t="n">
        <v>242000</v>
      </c>
      <c r="I58" s="1" t="n">
        <v>0</v>
      </c>
      <c r="J58" s="1" t="n">
        <v>0</v>
      </c>
      <c r="K58" s="1" t="n">
        <v>0</v>
      </c>
      <c r="L58" s="1" t="n">
        <v>56000</v>
      </c>
      <c r="M58" s="1" t="n">
        <v>0</v>
      </c>
      <c r="N58" s="1" t="n">
        <v>0</v>
      </c>
      <c r="O58" s="1" t="n">
        <v>0</v>
      </c>
      <c r="P58" s="1" t="n">
        <v>0</v>
      </c>
      <c r="Q58" s="1" t="n">
        <v>0</v>
      </c>
      <c r="R58" s="1" t="n">
        <v>750000</v>
      </c>
      <c r="S58" s="1" t="n">
        <v>0</v>
      </c>
      <c r="T58" s="1" t="n">
        <v>0</v>
      </c>
      <c r="U58" s="1" t="n">
        <v>0</v>
      </c>
      <c r="V58" s="1" t="n">
        <v>0</v>
      </c>
      <c r="W58" s="1" t="n">
        <v>0</v>
      </c>
      <c r="X58" s="1" t="n">
        <v>0</v>
      </c>
      <c r="Y58" s="1" t="n">
        <v>0</v>
      </c>
      <c r="Z58" s="1" t="n">
        <v>0</v>
      </c>
      <c r="AA58" s="1" t="n">
        <v>0</v>
      </c>
      <c r="AB58" s="1" t="n">
        <v>49985</v>
      </c>
      <c r="AC58" s="1" t="n">
        <v>0</v>
      </c>
      <c r="AD58" s="1" t="n">
        <v>0</v>
      </c>
      <c r="AE58" s="1" t="n">
        <v>0</v>
      </c>
      <c r="AF58" s="1" t="n">
        <v>69989</v>
      </c>
      <c r="AG58" s="1" t="n">
        <v>0</v>
      </c>
      <c r="AH58" s="1" t="n">
        <v>0</v>
      </c>
      <c r="AI58" s="1" t="n">
        <v>0</v>
      </c>
      <c r="AJ58" s="1" t="n">
        <v>0</v>
      </c>
      <c r="AK58" s="1" t="n">
        <v>0</v>
      </c>
      <c r="AL58" s="1" t="n">
        <v>224942</v>
      </c>
      <c r="AM58" s="1" t="n">
        <v>664637</v>
      </c>
      <c r="AN58" s="1" t="n">
        <v>234981</v>
      </c>
      <c r="AO58" s="1" t="n">
        <v>739608</v>
      </c>
      <c r="AP58" s="1" t="n">
        <v>769722</v>
      </c>
      <c r="AQ58" s="1" t="n">
        <v>915786</v>
      </c>
    </row>
    <row r="59" customFormat="false" ht="15" hidden="false" customHeight="true" outlineLevel="0" collapsed="false">
      <c r="A59" s="1" t="s">
        <v>475</v>
      </c>
      <c r="B59" s="1" t="n">
        <v>2655726</v>
      </c>
      <c r="C59" s="1" t="n">
        <v>2514826</v>
      </c>
      <c r="D59" s="1" t="n">
        <v>2575723</v>
      </c>
      <c r="E59" s="1" t="n">
        <v>2567578</v>
      </c>
      <c r="F59" s="1" t="n">
        <v>2541183</v>
      </c>
      <c r="G59" s="1" t="n">
        <v>1480862</v>
      </c>
      <c r="H59" s="1" t="n">
        <v>1478939</v>
      </c>
      <c r="I59" s="1" t="n">
        <v>1476706</v>
      </c>
      <c r="J59" s="1" t="n">
        <v>1448822</v>
      </c>
      <c r="K59" s="1" t="n">
        <v>1419035</v>
      </c>
      <c r="L59" s="1" t="n">
        <v>1323283</v>
      </c>
      <c r="M59" s="1" t="n">
        <v>1134270</v>
      </c>
      <c r="N59" s="1" t="n">
        <v>1132740</v>
      </c>
      <c r="O59" s="1" t="n">
        <v>997085</v>
      </c>
      <c r="P59" s="1" t="n">
        <v>1004389</v>
      </c>
      <c r="Q59" s="1" t="n">
        <v>937642</v>
      </c>
      <c r="R59" s="1" t="n">
        <v>937025</v>
      </c>
      <c r="S59" s="1" t="n">
        <v>931772</v>
      </c>
      <c r="T59" s="1" t="n">
        <v>863396</v>
      </c>
      <c r="U59" s="1" t="n">
        <v>862332</v>
      </c>
      <c r="V59" s="1" t="n">
        <v>834025</v>
      </c>
      <c r="W59" s="1" t="n">
        <v>828120</v>
      </c>
      <c r="X59" s="1" t="n">
        <v>827667</v>
      </c>
      <c r="Y59" s="1" t="n">
        <v>754153</v>
      </c>
      <c r="Z59" s="1" t="n">
        <v>754131</v>
      </c>
      <c r="AA59" s="1" t="n">
        <v>748408</v>
      </c>
      <c r="AB59" s="1" t="n">
        <v>713609</v>
      </c>
      <c r="AC59" s="1" t="n">
        <v>713740</v>
      </c>
      <c r="AD59" s="1" t="n">
        <v>713174</v>
      </c>
      <c r="AE59" s="1" t="n">
        <v>707006</v>
      </c>
      <c r="AF59" s="1" t="n">
        <v>669212</v>
      </c>
      <c r="AG59" s="1" t="n">
        <v>725670</v>
      </c>
      <c r="AH59" s="1" t="n">
        <v>725465</v>
      </c>
      <c r="AI59" s="1" t="n">
        <v>718879</v>
      </c>
      <c r="AJ59" s="1" t="n">
        <v>718352</v>
      </c>
      <c r="AK59" s="1" t="n">
        <v>718465</v>
      </c>
      <c r="AL59" s="1" t="n">
        <v>717888</v>
      </c>
      <c r="AM59" s="1" t="n">
        <v>710223</v>
      </c>
      <c r="AN59" s="1" t="n">
        <v>709942</v>
      </c>
      <c r="AO59" s="1" t="n">
        <v>709564</v>
      </c>
      <c r="AP59" s="1" t="n">
        <v>709176</v>
      </c>
      <c r="AQ59" s="1" t="n">
        <v>700599</v>
      </c>
    </row>
    <row r="60" customFormat="false" ht="15" hidden="false" customHeight="true" outlineLevel="0" collapsed="false">
      <c r="A60" s="1" t="s">
        <v>476</v>
      </c>
      <c r="B60" s="1" t="n">
        <v>6502580</v>
      </c>
      <c r="C60" s="1" t="n">
        <v>6833991</v>
      </c>
      <c r="D60" s="1" t="n">
        <v>6815970</v>
      </c>
      <c r="E60" s="1" t="n">
        <v>7030880</v>
      </c>
      <c r="F60" s="1" t="n">
        <v>7005729</v>
      </c>
      <c r="G60" s="1" t="n">
        <v>6991759</v>
      </c>
      <c r="H60" s="1" t="n">
        <v>7128030</v>
      </c>
      <c r="I60" s="1" t="n">
        <v>7329470</v>
      </c>
      <c r="J60" s="1" t="n">
        <v>7599455</v>
      </c>
      <c r="K60" s="1" t="n">
        <v>7571278</v>
      </c>
      <c r="L60" s="1" t="n">
        <v>7533228</v>
      </c>
      <c r="M60" s="1" t="n">
        <v>7040263</v>
      </c>
      <c r="N60" s="1" t="n">
        <v>7040067</v>
      </c>
      <c r="O60" s="1" t="n">
        <v>7352217</v>
      </c>
      <c r="P60" s="1" t="n">
        <v>7361279</v>
      </c>
      <c r="Q60" s="1" t="n">
        <v>7296290</v>
      </c>
      <c r="R60" s="1" t="n">
        <v>8091457</v>
      </c>
      <c r="S60" s="1" t="n">
        <v>7630210</v>
      </c>
      <c r="T60" s="1" t="n">
        <v>7563646</v>
      </c>
      <c r="U60" s="1" t="n">
        <v>7564337</v>
      </c>
      <c r="V60" s="1" t="n">
        <v>7537784</v>
      </c>
      <c r="W60" s="1" t="n">
        <v>7533633</v>
      </c>
      <c r="X60" s="1" t="n">
        <v>7779304</v>
      </c>
      <c r="Y60" s="1" t="n">
        <v>8103547</v>
      </c>
      <c r="Z60" s="1" t="n">
        <v>8005033</v>
      </c>
      <c r="AA60" s="1" t="n">
        <v>8001193</v>
      </c>
      <c r="AB60" s="1" t="n">
        <v>8017959</v>
      </c>
      <c r="AC60" s="1" t="n">
        <v>8316045</v>
      </c>
      <c r="AD60" s="1" t="n">
        <v>8066895</v>
      </c>
      <c r="AE60" s="1" t="n">
        <v>8062699</v>
      </c>
      <c r="AF60" s="1" t="n">
        <v>7946994</v>
      </c>
      <c r="AG60" s="1" t="n">
        <v>7981822</v>
      </c>
      <c r="AH60" s="1" t="n">
        <v>7983271</v>
      </c>
      <c r="AI60" s="1" t="n">
        <v>8374031</v>
      </c>
      <c r="AJ60" s="1" t="n">
        <v>8375262</v>
      </c>
      <c r="AK60" s="1" t="n">
        <v>8077249</v>
      </c>
      <c r="AL60" s="1" t="n">
        <v>8303437</v>
      </c>
      <c r="AM60" s="1" t="n">
        <v>8660095</v>
      </c>
      <c r="AN60" s="1" t="n">
        <v>8725636</v>
      </c>
      <c r="AO60" s="1" t="n">
        <v>9328552</v>
      </c>
      <c r="AP60" s="1" t="n">
        <v>9360218</v>
      </c>
      <c r="AQ60" s="1" t="n">
        <v>9024780</v>
      </c>
    </row>
    <row r="61" customFormat="false" ht="15" hidden="false" customHeight="true" outlineLevel="0" collapsed="false">
      <c r="A61" s="1" t="s">
        <v>477</v>
      </c>
      <c r="B61" s="1" t="n">
        <v>6528834</v>
      </c>
      <c r="C61" s="1" t="n">
        <v>6864985</v>
      </c>
      <c r="D61" s="1" t="n">
        <v>6851379</v>
      </c>
      <c r="E61" s="1" t="n">
        <v>7076758</v>
      </c>
      <c r="F61" s="1" t="n">
        <v>7054852</v>
      </c>
      <c r="G61" s="1" t="n">
        <v>7063492</v>
      </c>
      <c r="H61" s="1" t="n">
        <v>7198443</v>
      </c>
      <c r="I61" s="1" t="n">
        <v>7404313</v>
      </c>
      <c r="J61" s="1" t="n">
        <v>7675879</v>
      </c>
      <c r="K61" s="1" t="n">
        <v>7645437</v>
      </c>
      <c r="L61" s="1" t="n">
        <v>7603792</v>
      </c>
      <c r="M61" s="1" t="n">
        <v>7102355</v>
      </c>
      <c r="N61" s="1" t="n">
        <v>7100685</v>
      </c>
      <c r="O61" s="1" t="n">
        <v>7414889</v>
      </c>
      <c r="P61" s="1" t="n">
        <v>7422232</v>
      </c>
      <c r="Q61" s="1" t="n">
        <v>7355371</v>
      </c>
      <c r="R61" s="1" t="n">
        <v>8154888</v>
      </c>
      <c r="S61" s="1" t="n">
        <v>7699520</v>
      </c>
      <c r="T61" s="1" t="n">
        <v>7631099</v>
      </c>
      <c r="U61" s="1" t="n">
        <v>7629814</v>
      </c>
      <c r="V61" s="1" t="n">
        <v>7601326</v>
      </c>
      <c r="W61" s="1" t="n">
        <v>7595080</v>
      </c>
      <c r="X61" s="1" t="n">
        <v>7844286</v>
      </c>
      <c r="Y61" s="1" t="n">
        <v>8170431</v>
      </c>
      <c r="Z61" s="1" t="n">
        <v>8070068</v>
      </c>
      <c r="AA61" s="1" t="n">
        <v>8064003</v>
      </c>
      <c r="AB61" s="1" t="n">
        <v>8078012</v>
      </c>
      <c r="AC61" s="1" t="n">
        <v>8377827</v>
      </c>
      <c r="AD61" s="1" t="n">
        <v>8126927</v>
      </c>
      <c r="AE61" s="1" t="n">
        <v>8120427</v>
      </c>
      <c r="AF61" s="1" t="n">
        <v>8002301</v>
      </c>
      <c r="AG61" s="1" t="n">
        <v>8044042</v>
      </c>
      <c r="AH61" s="1" t="n">
        <v>8043242</v>
      </c>
      <c r="AI61" s="1" t="n">
        <v>8436061</v>
      </c>
      <c r="AJ61" s="1" t="n">
        <v>8434910</v>
      </c>
      <c r="AK61" s="1" t="n">
        <v>8134429</v>
      </c>
      <c r="AL61" s="1" t="n">
        <v>8358259</v>
      </c>
      <c r="AM61" s="1" t="n">
        <v>8714999</v>
      </c>
      <c r="AN61" s="1" t="n">
        <v>8784124</v>
      </c>
      <c r="AO61" s="1" t="n">
        <v>9388152</v>
      </c>
      <c r="AP61" s="1" t="n">
        <v>9417170</v>
      </c>
      <c r="AQ61" s="1" t="n">
        <v>9079099</v>
      </c>
    </row>
    <row r="62" customFormat="false" ht="15" hidden="false" customHeight="true" outlineLevel="0" collapsed="false">
      <c r="A62" s="1" t="s">
        <v>478</v>
      </c>
      <c r="B62" s="1" t="n">
        <v>26254</v>
      </c>
      <c r="C62" s="1" t="n">
        <v>30994</v>
      </c>
      <c r="D62" s="1" t="n">
        <v>35409</v>
      </c>
      <c r="E62" s="1" t="n">
        <v>45878</v>
      </c>
      <c r="F62" s="1" t="n">
        <v>49123</v>
      </c>
      <c r="G62" s="1" t="n">
        <v>71733</v>
      </c>
      <c r="H62" s="1" t="n">
        <v>70413</v>
      </c>
      <c r="I62" s="1" t="n">
        <v>74843</v>
      </c>
      <c r="J62" s="1" t="n">
        <v>76424</v>
      </c>
      <c r="K62" s="1" t="n">
        <v>74159</v>
      </c>
      <c r="L62" s="1" t="n">
        <v>70564</v>
      </c>
      <c r="M62" s="1" t="n">
        <v>62092</v>
      </c>
      <c r="N62" s="1" t="n">
        <v>60618</v>
      </c>
      <c r="O62" s="1" t="n">
        <v>62672</v>
      </c>
      <c r="P62" s="1" t="n">
        <v>60953</v>
      </c>
      <c r="Q62" s="1" t="n">
        <v>59081</v>
      </c>
      <c r="R62" s="1" t="n">
        <v>63431</v>
      </c>
      <c r="S62" s="1" t="n">
        <v>69310</v>
      </c>
      <c r="T62" s="1" t="n">
        <v>67453</v>
      </c>
      <c r="U62" s="1" t="n">
        <v>65477</v>
      </c>
      <c r="V62" s="1" t="n">
        <v>63542</v>
      </c>
      <c r="W62" s="1" t="n">
        <v>61447</v>
      </c>
      <c r="X62" s="1" t="n">
        <v>64982</v>
      </c>
      <c r="Y62" s="1" t="n">
        <v>66884</v>
      </c>
      <c r="Z62" s="1" t="n">
        <v>65035</v>
      </c>
      <c r="AA62" s="1" t="n">
        <v>62810</v>
      </c>
      <c r="AB62" s="1" t="n">
        <v>60053</v>
      </c>
      <c r="AC62" s="1" t="n">
        <v>61782</v>
      </c>
      <c r="AD62" s="1" t="n">
        <v>60032</v>
      </c>
      <c r="AE62" s="1" t="n">
        <v>57728</v>
      </c>
      <c r="AF62" s="1" t="n">
        <v>55307</v>
      </c>
      <c r="AG62" s="1" t="n">
        <v>62220</v>
      </c>
      <c r="AH62" s="1" t="n">
        <v>59971</v>
      </c>
      <c r="AI62" s="1" t="n">
        <v>62030</v>
      </c>
      <c r="AJ62" s="1" t="n">
        <v>59648</v>
      </c>
      <c r="AK62" s="1" t="n">
        <v>57180</v>
      </c>
      <c r="AL62" s="1" t="n">
        <v>54822</v>
      </c>
      <c r="AM62" s="1" t="n">
        <v>54904</v>
      </c>
      <c r="AN62" s="1" t="n">
        <v>58488</v>
      </c>
      <c r="AO62" s="1" t="n">
        <v>59600</v>
      </c>
      <c r="AP62" s="1" t="n">
        <v>56952</v>
      </c>
      <c r="AQ62" s="1" t="n">
        <v>54319</v>
      </c>
    </row>
    <row r="63" customFormat="false" ht="15" hidden="false" customHeight="true" outlineLevel="0" collapsed="false">
      <c r="A63" s="1" t="s">
        <v>479</v>
      </c>
      <c r="B63" s="1" t="n">
        <v>32592239.2514</v>
      </c>
      <c r="C63" s="1" t="n">
        <v>31605151.93326</v>
      </c>
      <c r="D63" s="1" t="n">
        <v>31239142.6752</v>
      </c>
      <c r="E63" s="1" t="n">
        <v>31360378.2686</v>
      </c>
      <c r="F63" s="1" t="n">
        <v>32304725.76</v>
      </c>
      <c r="G63" s="1" t="n">
        <v>33528664.38477</v>
      </c>
      <c r="H63" s="1" t="n">
        <v>31766831.59906</v>
      </c>
      <c r="I63" s="1" t="n">
        <v>31968186.09014</v>
      </c>
      <c r="J63" s="1" t="n">
        <v>30330422.1788</v>
      </c>
      <c r="K63" s="1" t="n">
        <v>31330903.71451</v>
      </c>
      <c r="L63" s="1" t="n">
        <v>32573532.3582</v>
      </c>
      <c r="M63" s="1" t="n">
        <v>31148959.5722</v>
      </c>
      <c r="N63" s="1" t="n">
        <v>35023991.46429</v>
      </c>
      <c r="O63" s="1" t="n">
        <v>35729238.52874</v>
      </c>
      <c r="P63" s="1" t="n">
        <v>37436268.29235</v>
      </c>
      <c r="Q63" s="1" t="n">
        <v>36790503.7805</v>
      </c>
      <c r="R63" s="1" t="n">
        <v>28804286.4228</v>
      </c>
      <c r="S63" s="1" t="n">
        <v>29395885.8768</v>
      </c>
      <c r="T63" s="1" t="n">
        <v>28446781.8679</v>
      </c>
      <c r="U63" s="1" t="n">
        <v>29949804.05353</v>
      </c>
      <c r="V63" s="1" t="n">
        <v>33297517.91737</v>
      </c>
      <c r="W63" s="1" t="n">
        <v>36672131.60226</v>
      </c>
      <c r="X63" s="1" t="n">
        <v>38730537.637</v>
      </c>
      <c r="Y63" s="1" t="n">
        <v>43405380.41334</v>
      </c>
      <c r="Z63" s="1" t="n">
        <v>42733509.32416</v>
      </c>
      <c r="AA63" s="1" t="n">
        <v>35164607.173</v>
      </c>
      <c r="AB63" s="1" t="n">
        <v>33774322.73798</v>
      </c>
      <c r="AC63" s="1" t="n">
        <v>30916628.27328</v>
      </c>
      <c r="AD63" s="1" t="n">
        <v>31597035.42936</v>
      </c>
      <c r="AE63" s="1" t="n">
        <v>34941831.67885</v>
      </c>
      <c r="AF63" s="1" t="n">
        <v>32336477.5013</v>
      </c>
      <c r="AG63" s="1" t="n">
        <v>34571827.87232</v>
      </c>
      <c r="AH63" s="1" t="n">
        <v>34367074.69448</v>
      </c>
      <c r="AI63" s="1" t="n">
        <v>37797310.06091</v>
      </c>
      <c r="AJ63" s="1" t="n">
        <v>40414057.72675</v>
      </c>
      <c r="AK63" s="1" t="n">
        <v>39368866.21934</v>
      </c>
      <c r="AL63" s="1" t="n">
        <v>38858590.2244</v>
      </c>
      <c r="AM63" s="1" t="n">
        <v>37850487.2585</v>
      </c>
      <c r="AN63" s="1" t="n">
        <v>36282168.67636</v>
      </c>
      <c r="AO63" s="1" t="n">
        <v>34918763.61412</v>
      </c>
      <c r="AP63" s="1" t="n">
        <v>32257151.1767</v>
      </c>
      <c r="AQ63" s="1" t="n">
        <v>35980207.88125</v>
      </c>
    </row>
    <row r="65" customFormat="false" ht="15" hidden="false" customHeight="true" outlineLevel="0" collapsed="false">
      <c r="A65" s="1" t="s">
        <v>480</v>
      </c>
    </row>
    <row r="66" customFormat="false" ht="15" hidden="false" customHeight="true" outlineLevel="0" collapsed="false">
      <c r="A66" s="1" t="s">
        <v>481</v>
      </c>
      <c r="B66" s="1" t="n">
        <v>1587132</v>
      </c>
      <c r="C66" s="1" t="n">
        <v>1538641</v>
      </c>
      <c r="D66" s="1" t="n">
        <v>1439271</v>
      </c>
      <c r="E66" s="1" t="n">
        <v>1882262</v>
      </c>
      <c r="F66" s="1" t="n">
        <v>1791134</v>
      </c>
      <c r="G66" s="1" t="n">
        <v>1736367</v>
      </c>
      <c r="H66" s="1" t="n">
        <v>1559357</v>
      </c>
      <c r="I66" s="1" t="n">
        <v>1306300</v>
      </c>
      <c r="J66" s="1" t="n">
        <v>1375366</v>
      </c>
      <c r="K66" s="1" t="n">
        <v>1525123</v>
      </c>
      <c r="L66" s="1" t="n">
        <v>1651406</v>
      </c>
      <c r="M66" s="1" t="n">
        <v>1768132</v>
      </c>
      <c r="N66" s="1" t="n">
        <v>1856294</v>
      </c>
      <c r="O66" s="1" t="n">
        <v>1939808</v>
      </c>
      <c r="P66" s="1" t="n">
        <v>1411823</v>
      </c>
      <c r="Q66" s="1" t="n">
        <v>1303751</v>
      </c>
      <c r="R66" s="1" t="n">
        <v>1273989</v>
      </c>
      <c r="S66" s="1" t="n">
        <v>1272171</v>
      </c>
      <c r="T66" s="1" t="n">
        <v>1200502</v>
      </c>
      <c r="U66" s="1" t="n">
        <v>989765</v>
      </c>
      <c r="V66" s="1" t="n">
        <v>818232</v>
      </c>
      <c r="W66" s="1" t="n">
        <v>773938</v>
      </c>
      <c r="X66" s="1" t="n">
        <v>787561</v>
      </c>
      <c r="Y66" s="1" t="n">
        <v>807101</v>
      </c>
      <c r="Z66" s="1" t="n">
        <v>755274</v>
      </c>
      <c r="AA66" s="1" t="n">
        <v>800663</v>
      </c>
      <c r="AB66" s="1" t="n">
        <v>1014252</v>
      </c>
      <c r="AC66" s="1" t="n">
        <v>1072543</v>
      </c>
      <c r="AD66" s="1" t="n">
        <v>1211405</v>
      </c>
      <c r="AE66" s="1" t="n">
        <v>1202977</v>
      </c>
      <c r="AF66" s="1" t="n">
        <v>1317350</v>
      </c>
      <c r="AG66" s="1" t="n">
        <v>1268915</v>
      </c>
      <c r="AH66" s="1" t="n">
        <v>1210773</v>
      </c>
      <c r="AI66" s="1" t="n">
        <v>1122699</v>
      </c>
      <c r="AJ66" s="1" t="n">
        <v>1088496</v>
      </c>
      <c r="AK66" s="1" t="n">
        <v>1042673</v>
      </c>
      <c r="AL66" s="1" t="n">
        <v>1198280</v>
      </c>
      <c r="AM66" s="1" t="n">
        <v>1399174</v>
      </c>
      <c r="AN66" s="1" t="n">
        <v>1428609</v>
      </c>
      <c r="AO66" s="1" t="n">
        <v>1458795</v>
      </c>
      <c r="AP66" s="1" t="n">
        <v>1575669</v>
      </c>
      <c r="AQ66" s="1" t="n">
        <v>1668998</v>
      </c>
    </row>
    <row r="67" customFormat="false" ht="15" hidden="false" customHeight="true" outlineLevel="0" collapsed="false">
      <c r="A67" s="1" t="s">
        <v>482</v>
      </c>
      <c r="B67" s="1" t="n">
        <v>477072</v>
      </c>
      <c r="C67" s="1" t="n">
        <v>511797</v>
      </c>
      <c r="D67" s="1" t="n">
        <v>519626</v>
      </c>
      <c r="E67" s="1" t="n">
        <v>84293</v>
      </c>
      <c r="F67" s="1" t="n">
        <v>103954</v>
      </c>
      <c r="G67" s="1" t="n">
        <v>86016</v>
      </c>
      <c r="H67" s="1" t="n">
        <v>85863</v>
      </c>
      <c r="I67" s="1" t="n">
        <v>68364</v>
      </c>
      <c r="J67" s="1" t="n">
        <v>136771</v>
      </c>
      <c r="K67" s="1" t="n">
        <v>130802</v>
      </c>
      <c r="L67" s="1" t="n">
        <v>116582</v>
      </c>
      <c r="M67" s="1" t="n">
        <v>84712</v>
      </c>
      <c r="N67" s="1" t="n">
        <v>104963</v>
      </c>
      <c r="O67" s="1" t="n">
        <v>18606</v>
      </c>
      <c r="P67" s="1" t="n">
        <v>20095</v>
      </c>
      <c r="Q67" s="1" t="n">
        <v>0</v>
      </c>
      <c r="R67" s="1" t="n">
        <v>38115</v>
      </c>
      <c r="S67" s="1" t="n">
        <v>39829</v>
      </c>
      <c r="T67" s="1" t="n">
        <v>43494</v>
      </c>
      <c r="U67" s="1" t="n">
        <v>110142</v>
      </c>
      <c r="V67" s="1" t="n">
        <v>184058</v>
      </c>
      <c r="W67" s="1" t="n">
        <v>100106</v>
      </c>
      <c r="X67" s="1" t="n">
        <v>66769</v>
      </c>
      <c r="Y67" s="1" t="n">
        <v>147546</v>
      </c>
      <c r="Z67" s="1" t="n">
        <v>218852</v>
      </c>
      <c r="AA67" s="1" t="n">
        <v>194458</v>
      </c>
      <c r="AB67" s="1" t="n">
        <v>167277</v>
      </c>
      <c r="AC67" s="1" t="n">
        <v>179204</v>
      </c>
      <c r="AD67" s="1" t="n">
        <v>177889</v>
      </c>
      <c r="AE67" s="1" t="n">
        <v>195115</v>
      </c>
      <c r="AF67" s="1" t="n">
        <v>183158</v>
      </c>
      <c r="AG67" s="1" t="n">
        <v>199062</v>
      </c>
      <c r="AH67" s="1" t="n">
        <v>211546</v>
      </c>
      <c r="AI67" s="1" t="n">
        <v>174997</v>
      </c>
      <c r="AJ67" s="1" t="n">
        <v>154906</v>
      </c>
      <c r="AK67" s="1" t="n">
        <v>151922</v>
      </c>
      <c r="AL67" s="1" t="n">
        <v>141978</v>
      </c>
      <c r="AM67" s="1" t="n">
        <v>101066</v>
      </c>
      <c r="AN67" s="1" t="n">
        <v>126050</v>
      </c>
      <c r="AO67" s="1" t="n">
        <v>123751</v>
      </c>
      <c r="AP67" s="1" t="n">
        <v>135134</v>
      </c>
      <c r="AQ67" s="1" t="n">
        <v>101508</v>
      </c>
    </row>
    <row r="68" customFormat="false" ht="15" hidden="false" customHeight="true" outlineLevel="0" collapsed="false">
      <c r="A68" s="1" t="s">
        <v>328</v>
      </c>
      <c r="B68" s="1" t="n">
        <v>2064204</v>
      </c>
      <c r="C68" s="1" t="n">
        <v>2050438</v>
      </c>
      <c r="D68" s="1" t="n">
        <v>1958897</v>
      </c>
      <c r="E68" s="1" t="n">
        <v>1966555</v>
      </c>
      <c r="F68" s="1" t="n">
        <v>1895088</v>
      </c>
      <c r="G68" s="1" t="n">
        <v>1822383</v>
      </c>
      <c r="H68" s="1" t="n">
        <v>1645220</v>
      </c>
      <c r="I68" s="1" t="n">
        <v>1374664</v>
      </c>
      <c r="J68" s="1" t="n">
        <v>1512137</v>
      </c>
      <c r="K68" s="1" t="n">
        <v>1655925</v>
      </c>
      <c r="L68" s="1" t="n">
        <v>1767988</v>
      </c>
      <c r="M68" s="1" t="n">
        <v>1852844</v>
      </c>
      <c r="N68" s="1" t="n">
        <v>1961257</v>
      </c>
      <c r="O68" s="1" t="n">
        <v>1958414</v>
      </c>
      <c r="P68" s="1" t="n">
        <v>1431918</v>
      </c>
      <c r="Q68" s="1" t="n">
        <v>1303751</v>
      </c>
      <c r="R68" s="1" t="n">
        <v>1312104</v>
      </c>
      <c r="S68" s="1" t="n">
        <v>1312000</v>
      </c>
      <c r="T68" s="1" t="n">
        <v>1243996</v>
      </c>
      <c r="U68" s="1" t="n">
        <v>1099907</v>
      </c>
      <c r="V68" s="1" t="n">
        <v>1002290</v>
      </c>
      <c r="W68" s="1" t="n">
        <v>874044</v>
      </c>
      <c r="X68" s="1" t="n">
        <v>854330</v>
      </c>
      <c r="Y68" s="1" t="n">
        <v>954647</v>
      </c>
      <c r="Z68" s="1" t="n">
        <v>974126</v>
      </c>
      <c r="AA68" s="1" t="n">
        <v>995121</v>
      </c>
      <c r="AB68" s="1" t="n">
        <v>1181529</v>
      </c>
      <c r="AC68" s="1" t="n">
        <v>1251747</v>
      </c>
      <c r="AD68" s="1" t="n">
        <v>1389294</v>
      </c>
      <c r="AE68" s="1" t="n">
        <v>1398092</v>
      </c>
      <c r="AF68" s="1" t="n">
        <v>1500508</v>
      </c>
      <c r="AG68" s="1" t="n">
        <v>1467977</v>
      </c>
      <c r="AH68" s="1" t="n">
        <v>1422319</v>
      </c>
      <c r="AI68" s="1" t="n">
        <v>1297696</v>
      </c>
      <c r="AJ68" s="1" t="n">
        <v>1243402</v>
      </c>
      <c r="AK68" s="1" t="n">
        <v>1194595</v>
      </c>
      <c r="AL68" s="1" t="n">
        <v>1340258</v>
      </c>
      <c r="AM68" s="1" t="n">
        <v>1500240</v>
      </c>
      <c r="AN68" s="1" t="n">
        <v>1554659</v>
      </c>
      <c r="AO68" s="1" t="n">
        <v>1582546</v>
      </c>
      <c r="AP68" s="1" t="n">
        <v>1710803</v>
      </c>
      <c r="AQ68" s="1" t="n">
        <v>1770506</v>
      </c>
    </row>
    <row r="69" customFormat="false" ht="15" hidden="false" customHeight="true" outlineLevel="0" collapsed="false">
      <c r="A69" s="1" t="s">
        <v>483</v>
      </c>
      <c r="B69" s="1" t="n">
        <v>10852.8075709779</v>
      </c>
      <c r="C69" s="1" t="n">
        <v>11366.6943843894</v>
      </c>
      <c r="D69" s="1" t="n">
        <v>11014.9403958614</v>
      </c>
      <c r="E69" s="1" t="n">
        <v>11101.0725373977</v>
      </c>
      <c r="F69" s="1" t="n">
        <v>10321.8300653595</v>
      </c>
      <c r="G69" s="1" t="n">
        <v>9483.18155799553</v>
      </c>
      <c r="H69" s="1" t="n">
        <v>9221.05145163098</v>
      </c>
      <c r="I69" s="1" t="n">
        <v>7705.08379575136</v>
      </c>
      <c r="J69" s="1" t="n">
        <v>9194.55794722121</v>
      </c>
      <c r="K69" s="1" t="n">
        <v>9633.63197393682</v>
      </c>
      <c r="L69" s="1" t="n">
        <v>9759.80126966602</v>
      </c>
      <c r="M69" s="1" t="n">
        <v>10645.4696926171</v>
      </c>
      <c r="N69" s="1" t="n">
        <v>9770.62222886464</v>
      </c>
      <c r="O69" s="1" t="n">
        <v>9638.812875283</v>
      </c>
      <c r="P69" s="1" t="n">
        <v>6649.87693307946</v>
      </c>
      <c r="Q69" s="1" t="n">
        <v>6217.21983786362</v>
      </c>
      <c r="R69" s="1" t="n">
        <v>8915.56703132432</v>
      </c>
      <c r="S69" s="1" t="n">
        <v>8484.22141748578</v>
      </c>
      <c r="T69" s="1" t="n">
        <v>8329.95848399625</v>
      </c>
      <c r="U69" s="1" t="n">
        <v>6855.993268092</v>
      </c>
      <c r="V69" s="1" t="n">
        <v>5432.17169801095</v>
      </c>
      <c r="W69" s="1" t="n">
        <v>4188.24093152523</v>
      </c>
      <c r="X69" s="1" t="n">
        <v>3854.58401010648</v>
      </c>
      <c r="Y69" s="1" t="n">
        <v>3779.43307335999</v>
      </c>
      <c r="Z69" s="1" t="n">
        <v>3922.07593509683</v>
      </c>
      <c r="AA69" s="1" t="n">
        <v>5122.88803088803</v>
      </c>
      <c r="AB69" s="1" t="n">
        <v>6414.72935555676</v>
      </c>
      <c r="AC69" s="1" t="n">
        <v>7749.79569093611</v>
      </c>
      <c r="AD69" s="1" t="n">
        <v>8266.65476615495</v>
      </c>
      <c r="AE69" s="1" t="n">
        <v>7386.75965551857</v>
      </c>
      <c r="AF69" s="1" t="n">
        <v>8737.09095143822</v>
      </c>
      <c r="AG69" s="1" t="n">
        <v>7840.91977352847</v>
      </c>
      <c r="AH69" s="1" t="n">
        <v>7665.00862254796</v>
      </c>
      <c r="AI69" s="1" t="n">
        <v>6272.39595920538</v>
      </c>
      <c r="AJ69" s="1" t="n">
        <v>5520.09766925638</v>
      </c>
      <c r="AK69" s="1" t="n">
        <v>5430.71782515798</v>
      </c>
      <c r="AL69" s="1" t="n">
        <v>6244.79545242755</v>
      </c>
      <c r="AM69" s="1" t="n">
        <v>7372.18673218673</v>
      </c>
      <c r="AN69" s="1" t="n">
        <v>8048.13894497075</v>
      </c>
      <c r="AO69" s="1" t="n">
        <v>8728.39887485522</v>
      </c>
      <c r="AP69" s="1" t="n">
        <v>10473.2353841445</v>
      </c>
      <c r="AQ69" s="1" t="n">
        <v>9383.14696062324</v>
      </c>
    </row>
    <row r="70" customFormat="false" ht="15" hidden="false" customHeight="true" outlineLevel="0" collapsed="false">
      <c r="A70" s="1" t="s">
        <v>330</v>
      </c>
      <c r="B70" s="1" t="n">
        <v>126530.236429022</v>
      </c>
      <c r="C70" s="1" t="n">
        <v>126071.038615611</v>
      </c>
      <c r="D70" s="1" t="n">
        <v>126490.113604139</v>
      </c>
      <c r="E70" s="1" t="n">
        <v>126417.972462602</v>
      </c>
      <c r="F70" s="1" t="n">
        <v>127209.411934641</v>
      </c>
      <c r="G70" s="1" t="n">
        <v>128689.969442004</v>
      </c>
      <c r="H70" s="1" t="n">
        <v>129085.994548369</v>
      </c>
      <c r="I70" s="1" t="n">
        <v>130540.897204249</v>
      </c>
      <c r="J70" s="1" t="n">
        <v>128958.612052779</v>
      </c>
      <c r="K70" s="1" t="n">
        <v>128581.378026063</v>
      </c>
      <c r="L70" s="1" t="n">
        <v>128563.262730334</v>
      </c>
      <c r="M70" s="1" t="n">
        <v>127818.473307383</v>
      </c>
      <c r="N70" s="1" t="n">
        <v>129061.578771135</v>
      </c>
      <c r="O70" s="1" t="n">
        <v>129979.418124717</v>
      </c>
      <c r="P70" s="1" t="n">
        <v>133202.797066921</v>
      </c>
      <c r="Q70" s="1" t="n">
        <v>133750.807162136</v>
      </c>
      <c r="R70" s="1" t="n">
        <v>131862.305968676</v>
      </c>
      <c r="S70" s="1" t="n">
        <v>132253.938582514</v>
      </c>
      <c r="T70" s="1" t="n">
        <v>132273.763516004</v>
      </c>
      <c r="U70" s="1" t="n">
        <v>132776.374731908</v>
      </c>
      <c r="V70" s="1" t="n">
        <v>134120.241301989</v>
      </c>
      <c r="W70" s="1" t="n">
        <v>135462.398068475</v>
      </c>
      <c r="X70" s="1" t="n">
        <v>135883.140989894</v>
      </c>
      <c r="Y70" s="1" t="n">
        <v>136149.38292664</v>
      </c>
      <c r="Z70" s="1" t="n">
        <v>136054.006064903</v>
      </c>
      <c r="AA70" s="1" t="n">
        <v>134811.589969112</v>
      </c>
      <c r="AB70" s="1" t="n">
        <v>133567.229644443</v>
      </c>
      <c r="AC70" s="1" t="n">
        <v>132258.027309064</v>
      </c>
      <c r="AD70" s="1" t="n">
        <v>131757.155233845</v>
      </c>
      <c r="AE70" s="1" t="n">
        <v>134737.357344481</v>
      </c>
      <c r="AF70" s="1" t="n">
        <v>133461.008048562</v>
      </c>
      <c r="AG70" s="1" t="n">
        <v>134388.202226472</v>
      </c>
      <c r="AH70" s="1" t="n">
        <v>134557.746377452</v>
      </c>
      <c r="AI70" s="1" t="n">
        <v>136117.470040795</v>
      </c>
      <c r="AJ70" s="1" t="n">
        <v>136996.586330744</v>
      </c>
      <c r="AK70" s="1" t="n">
        <v>137274.396174842</v>
      </c>
      <c r="AL70" s="1" t="n">
        <v>136241.762547572</v>
      </c>
      <c r="AM70" s="1" t="n">
        <v>135920.119267813</v>
      </c>
      <c r="AN70" s="1" t="n">
        <v>135487.262055029</v>
      </c>
      <c r="AO70" s="1" t="n">
        <v>133262.863125145</v>
      </c>
      <c r="AP70" s="1" t="n">
        <v>130339.550615856</v>
      </c>
      <c r="AQ70" s="1" t="n">
        <v>132451.622039377</v>
      </c>
    </row>
    <row r="71" customFormat="false" ht="15" hidden="false" customHeight="true" outlineLevel="0" collapsed="false">
      <c r="A71" s="1" t="s">
        <v>331</v>
      </c>
      <c r="B71" s="1" t="n">
        <v>126316.799429022</v>
      </c>
      <c r="C71" s="1" t="n">
        <v>125953.339615611</v>
      </c>
      <c r="D71" s="1" t="n">
        <v>126317.339604139</v>
      </c>
      <c r="E71" s="1" t="n">
        <v>126237.331462602</v>
      </c>
      <c r="F71" s="1" t="n">
        <v>127472.269934641</v>
      </c>
      <c r="G71" s="1" t="n">
        <v>128607.599442004</v>
      </c>
      <c r="H71" s="1" t="n">
        <v>128873.341548369</v>
      </c>
      <c r="I71" s="1" t="n">
        <v>130396.570204249</v>
      </c>
      <c r="J71" s="1" t="n">
        <v>129021.222052779</v>
      </c>
      <c r="K71" s="1" t="n">
        <v>128592.127026063</v>
      </c>
      <c r="L71" s="1" t="n">
        <v>128469.866730334</v>
      </c>
      <c r="M71" s="1" t="n">
        <v>127870.454307383</v>
      </c>
      <c r="N71" s="1" t="n">
        <v>129640.150771135</v>
      </c>
      <c r="O71" s="1" t="n">
        <v>130025.630124717</v>
      </c>
      <c r="P71" s="1" t="n">
        <v>133019.418066921</v>
      </c>
      <c r="Q71" s="1" t="n">
        <v>134432.345162136</v>
      </c>
      <c r="R71" s="1" t="n">
        <v>131825.272968676</v>
      </c>
      <c r="S71" s="1" t="n">
        <v>132266.398582514</v>
      </c>
      <c r="T71" s="1" t="n">
        <v>131506.226516004</v>
      </c>
      <c r="U71" s="1" t="n">
        <v>132678.177731908</v>
      </c>
      <c r="V71" s="1" t="n">
        <v>134179.415301989</v>
      </c>
      <c r="W71" s="1" t="n">
        <v>135437.513068475</v>
      </c>
      <c r="X71" s="1" t="n">
        <v>135791.840989894</v>
      </c>
      <c r="Y71" s="1" t="n">
        <v>135979.99292664</v>
      </c>
      <c r="Z71" s="1" t="n">
        <v>135903.492064903</v>
      </c>
      <c r="AA71" s="1" t="n">
        <v>134714.507969112</v>
      </c>
      <c r="AB71" s="1" t="n">
        <v>133421.112644443</v>
      </c>
      <c r="AC71" s="1" t="n">
        <v>132174.568309064</v>
      </c>
      <c r="AD71" s="1" t="n">
        <v>131743.701233845</v>
      </c>
      <c r="AE71" s="1" t="n">
        <v>134627.995344481</v>
      </c>
      <c r="AF71" s="1" t="n">
        <v>133276.904048562</v>
      </c>
      <c r="AG71" s="1" t="n">
        <v>134184.536226472</v>
      </c>
      <c r="AH71" s="1" t="n">
        <v>134519.749377452</v>
      </c>
      <c r="AI71" s="1" t="n">
        <v>135944.623040795</v>
      </c>
      <c r="AJ71" s="1" t="n">
        <v>136716.509330744</v>
      </c>
      <c r="AK71" s="1" t="n">
        <v>136823.304174842</v>
      </c>
      <c r="AL71" s="1" t="n">
        <v>136123.824547572</v>
      </c>
      <c r="AM71" s="1" t="n">
        <v>136069.544267813</v>
      </c>
      <c r="AN71" s="1" t="n">
        <v>134606.169055029</v>
      </c>
      <c r="AO71" s="1" t="n">
        <v>132412.253125145</v>
      </c>
      <c r="AP71" s="1" t="n">
        <v>129697.766615856</v>
      </c>
      <c r="AQ71" s="1" t="n">
        <v>133472.478039377</v>
      </c>
    </row>
    <row r="72" customFormat="false" ht="15" hidden="false" customHeight="true" outlineLevel="0" collapsed="false">
      <c r="A72" s="1" t="s">
        <v>332</v>
      </c>
      <c r="B72" s="1" t="n">
        <v>24025455.2514</v>
      </c>
      <c r="C72" s="1" t="n">
        <v>22720722.93326</v>
      </c>
      <c r="D72" s="1" t="n">
        <v>22464275.6752</v>
      </c>
      <c r="E72" s="1" t="n">
        <v>22362943.2686</v>
      </c>
      <c r="F72" s="1" t="n">
        <v>23403908.76</v>
      </c>
      <c r="G72" s="1" t="n">
        <v>24714522.38477</v>
      </c>
      <c r="H72" s="1" t="n">
        <v>22993581.59906</v>
      </c>
      <c r="I72" s="1" t="n">
        <v>23264052.09014</v>
      </c>
      <c r="J72" s="1" t="n">
        <v>21218830.1788</v>
      </c>
      <c r="K72" s="1" t="n">
        <v>22103700.71451</v>
      </c>
      <c r="L72" s="1" t="n">
        <v>23272316.3582</v>
      </c>
      <c r="M72" s="1" t="n">
        <v>22255852.5722</v>
      </c>
      <c r="N72" s="1" t="n">
        <v>26022667.46429</v>
      </c>
      <c r="O72" s="1" t="n">
        <v>26418607.52874</v>
      </c>
      <c r="P72" s="1" t="n">
        <v>28643071.29235</v>
      </c>
      <c r="Q72" s="1" t="n">
        <v>28190462.7805</v>
      </c>
      <c r="R72" s="1" t="n">
        <v>19400725.4228</v>
      </c>
      <c r="S72" s="1" t="n">
        <v>20453675.8768</v>
      </c>
      <c r="T72" s="1" t="n">
        <v>19639139.8679</v>
      </c>
      <c r="U72" s="1" t="n">
        <v>21285560.05353</v>
      </c>
      <c r="V72" s="1" t="n">
        <v>24757443.91737</v>
      </c>
      <c r="W72" s="1" t="n">
        <v>28264454.60226</v>
      </c>
      <c r="X72" s="1" t="n">
        <v>30096903.637</v>
      </c>
      <c r="Y72" s="1" t="n">
        <v>34347186.41334</v>
      </c>
      <c r="Z72" s="1" t="n">
        <v>33754350.32416</v>
      </c>
      <c r="AA72" s="1" t="n">
        <v>26168293.173</v>
      </c>
      <c r="AB72" s="1" t="n">
        <v>24574834.73798</v>
      </c>
      <c r="AC72" s="1" t="n">
        <v>21348836.27328</v>
      </c>
      <c r="AD72" s="1" t="n">
        <v>22140846.42936</v>
      </c>
      <c r="AE72" s="1" t="n">
        <v>25481040.67885</v>
      </c>
      <c r="AF72" s="1" t="n">
        <v>22888975.5013</v>
      </c>
      <c r="AG72" s="1" t="n">
        <v>25122028.87232</v>
      </c>
      <c r="AH72" s="1" t="n">
        <v>24961484.69448</v>
      </c>
      <c r="AI72" s="1" t="n">
        <v>28125583.06091</v>
      </c>
      <c r="AJ72" s="1" t="n">
        <v>30795393.72675</v>
      </c>
      <c r="AK72" s="1" t="n">
        <v>30097022.21934</v>
      </c>
      <c r="AL72" s="1" t="n">
        <v>29214895.2244</v>
      </c>
      <c r="AM72" s="1" t="n">
        <v>27690152.2585</v>
      </c>
      <c r="AN72" s="1" t="n">
        <v>26001873.67636</v>
      </c>
      <c r="AO72" s="1" t="n">
        <v>24007665.61412</v>
      </c>
      <c r="AP72" s="1" t="n">
        <v>21186130.1767</v>
      </c>
      <c r="AQ72" s="1" t="n">
        <v>25184921.88125</v>
      </c>
    </row>
    <row r="73" customFormat="false" ht="15" hidden="false" customHeight="true" outlineLevel="0" collapsed="false">
      <c r="A73" s="1" t="s">
        <v>333</v>
      </c>
      <c r="B73" s="1" t="n">
        <v>30528035.2514</v>
      </c>
      <c r="C73" s="1" t="n">
        <v>29554713.93326</v>
      </c>
      <c r="D73" s="1" t="n">
        <v>29280245.6752</v>
      </c>
      <c r="E73" s="1" t="n">
        <v>29393823.2686</v>
      </c>
      <c r="F73" s="1" t="n">
        <v>30409637.76</v>
      </c>
      <c r="G73" s="1" t="n">
        <v>31706281.38477</v>
      </c>
      <c r="H73" s="1" t="n">
        <v>30121611.59906</v>
      </c>
      <c r="I73" s="1" t="n">
        <v>30593522.09014</v>
      </c>
      <c r="J73" s="1" t="n">
        <v>28818285.1788</v>
      </c>
      <c r="K73" s="1" t="n">
        <v>29674978.71451</v>
      </c>
      <c r="L73" s="1" t="n">
        <v>30805544.3582</v>
      </c>
      <c r="M73" s="1" t="n">
        <v>29296115.5722</v>
      </c>
      <c r="N73" s="1" t="n">
        <v>33062734.46429</v>
      </c>
      <c r="O73" s="1" t="n">
        <v>33770824.52874</v>
      </c>
      <c r="P73" s="1" t="n">
        <v>36004350.29235</v>
      </c>
      <c r="Q73" s="1" t="n">
        <v>35486752.7805</v>
      </c>
      <c r="R73" s="1" t="n">
        <v>27492182.4228</v>
      </c>
      <c r="S73" s="1" t="n">
        <v>28083885.8768</v>
      </c>
      <c r="T73" s="1" t="n">
        <v>27202785.8679</v>
      </c>
      <c r="U73" s="1" t="n">
        <v>28849897.05353</v>
      </c>
      <c r="V73" s="1" t="n">
        <v>32295227.91737</v>
      </c>
      <c r="W73" s="1" t="n">
        <v>35798087.60226</v>
      </c>
      <c r="X73" s="1" t="n">
        <v>37876207.637</v>
      </c>
      <c r="Y73" s="1" t="n">
        <v>42450733.41334</v>
      </c>
      <c r="Z73" s="1" t="n">
        <v>41759383.32416</v>
      </c>
      <c r="AA73" s="1" t="n">
        <v>34169486.173</v>
      </c>
      <c r="AB73" s="1" t="n">
        <v>32592793.73798</v>
      </c>
      <c r="AC73" s="1" t="n">
        <v>29664881.27328</v>
      </c>
      <c r="AD73" s="1" t="n">
        <v>30207741.42936</v>
      </c>
      <c r="AE73" s="1" t="n">
        <v>33543739.67885</v>
      </c>
      <c r="AF73" s="1" t="n">
        <v>30835969.5013</v>
      </c>
      <c r="AG73" s="1" t="n">
        <v>33103850.87232</v>
      </c>
      <c r="AH73" s="1" t="n">
        <v>32944755.69448</v>
      </c>
      <c r="AI73" s="1" t="n">
        <v>36499614.06091</v>
      </c>
      <c r="AJ73" s="1" t="n">
        <v>39170655.72675</v>
      </c>
      <c r="AK73" s="1" t="n">
        <v>38174271.21934</v>
      </c>
      <c r="AL73" s="1" t="n">
        <v>37518332.2244</v>
      </c>
      <c r="AM73" s="1" t="n">
        <v>36350247.2585</v>
      </c>
      <c r="AN73" s="1" t="n">
        <v>34727509.67636</v>
      </c>
      <c r="AO73" s="1" t="n">
        <v>33336217.61412</v>
      </c>
      <c r="AP73" s="1" t="n">
        <v>30546348.1767</v>
      </c>
      <c r="AQ73" s="1" t="n">
        <v>34209701.88125</v>
      </c>
    </row>
    <row r="75" customFormat="false" ht="15" hidden="false" customHeight="true" outlineLevel="0" collapsed="false">
      <c r="A75" s="1" t="s">
        <v>484</v>
      </c>
    </row>
    <row r="76" customFormat="false" ht="15" hidden="false" customHeight="true" outlineLevel="0" collapsed="false">
      <c r="A76" s="1" t="s">
        <v>485</v>
      </c>
      <c r="B76" s="1" t="n">
        <v>1.35</v>
      </c>
      <c r="C76" s="1" t="n">
        <v>1.35</v>
      </c>
      <c r="D76" s="1" t="n">
        <v>1.35</v>
      </c>
      <c r="E76" s="1" t="n">
        <v>1.35</v>
      </c>
      <c r="F76" s="1" t="n">
        <v>1.42</v>
      </c>
      <c r="G76" s="1" t="n">
        <v>1.42</v>
      </c>
      <c r="H76" s="1" t="n">
        <v>1.42</v>
      </c>
      <c r="I76" s="1" t="n">
        <v>1.42</v>
      </c>
      <c r="J76" s="1" t="n">
        <v>1.47</v>
      </c>
      <c r="K76" s="1" t="n">
        <v>1.47</v>
      </c>
      <c r="L76" s="1" t="n">
        <v>1.47</v>
      </c>
      <c r="M76" s="1" t="n">
        <v>1.47</v>
      </c>
      <c r="N76" s="1" t="n">
        <v>1.52</v>
      </c>
      <c r="O76" s="1" t="n">
        <v>1.52</v>
      </c>
      <c r="P76" s="1" t="n">
        <v>1.52</v>
      </c>
      <c r="Q76" s="1" t="n">
        <v>1.52</v>
      </c>
      <c r="R76" s="1" t="n">
        <v>1.59</v>
      </c>
      <c r="S76" s="1" t="n">
        <v>1.59</v>
      </c>
      <c r="T76" s="1" t="n">
        <v>1.59</v>
      </c>
      <c r="U76" s="1" t="n">
        <v>1.59</v>
      </c>
      <c r="V76" s="1" t="n">
        <v>1.59</v>
      </c>
      <c r="W76" s="1" t="n">
        <v>1.59</v>
      </c>
      <c r="X76" s="1" t="n">
        <v>1.59</v>
      </c>
      <c r="Y76" s="1" t="n">
        <v>1.59</v>
      </c>
      <c r="Z76" s="1" t="n">
        <v>1.59</v>
      </c>
      <c r="AA76" s="1" t="n">
        <v>1.59</v>
      </c>
      <c r="AB76" s="1" t="n">
        <v>1.59</v>
      </c>
      <c r="AC76" s="1" t="n">
        <v>1.59</v>
      </c>
      <c r="AD76" s="1" t="n">
        <v>1.65</v>
      </c>
      <c r="AE76" s="1" t="n">
        <v>1.65</v>
      </c>
      <c r="AF76" s="1" t="n">
        <v>1.65</v>
      </c>
      <c r="AG76" s="1" t="n">
        <v>1.65</v>
      </c>
      <c r="AH76" s="1" t="n">
        <v>1.7</v>
      </c>
      <c r="AI76" s="1" t="n">
        <v>1.7</v>
      </c>
      <c r="AJ76" s="1" t="n">
        <v>1.7</v>
      </c>
      <c r="AK76" s="1" t="n">
        <v>1.7</v>
      </c>
      <c r="AL76" s="1" t="n">
        <v>1.75</v>
      </c>
      <c r="AM76" s="1" t="n">
        <v>1.75</v>
      </c>
      <c r="AN76" s="1" t="n">
        <v>1.75</v>
      </c>
      <c r="AO76" s="1" t="n">
        <v>1.75</v>
      </c>
      <c r="AP76" s="1" t="n">
        <v>1.78</v>
      </c>
      <c r="AQ76" s="1" t="n">
        <v>1.78</v>
      </c>
    </row>
    <row r="77" customFormat="false" ht="15" hidden="false" customHeight="true" outlineLevel="0" collapsed="false">
      <c r="A77" s="1" t="s">
        <v>486</v>
      </c>
      <c r="B77" s="1" t="n">
        <v>185168</v>
      </c>
      <c r="C77" s="1" t="n">
        <v>185365</v>
      </c>
      <c r="D77" s="1" t="n">
        <v>185383</v>
      </c>
      <c r="E77" s="1" t="n">
        <v>185397</v>
      </c>
      <c r="F77" s="1" t="n">
        <v>195657</v>
      </c>
      <c r="G77" s="1" t="n">
        <v>196078</v>
      </c>
      <c r="H77" s="1" t="n">
        <v>196083</v>
      </c>
      <c r="I77" s="1" t="n">
        <v>196094</v>
      </c>
      <c r="J77" s="1" t="n">
        <v>203166</v>
      </c>
      <c r="K77" s="1" t="n">
        <v>203472</v>
      </c>
      <c r="L77" s="1" t="n">
        <v>203334</v>
      </c>
      <c r="M77" s="1" t="n">
        <v>203750</v>
      </c>
      <c r="N77" s="1" t="n">
        <v>212166</v>
      </c>
      <c r="O77" s="1" t="n">
        <v>212549</v>
      </c>
      <c r="P77" s="1" t="n">
        <v>212526</v>
      </c>
      <c r="Q77" s="1" t="n">
        <v>214046</v>
      </c>
      <c r="R77" s="1" t="n">
        <v>224083</v>
      </c>
      <c r="S77" s="1" t="n">
        <v>224172</v>
      </c>
      <c r="T77" s="1" t="n">
        <v>222694</v>
      </c>
      <c r="U77" s="1" t="n">
        <v>222203</v>
      </c>
      <c r="V77" s="1" t="n">
        <v>221779</v>
      </c>
      <c r="W77" s="1" t="n">
        <v>222451</v>
      </c>
      <c r="X77" s="1" t="n">
        <v>222475</v>
      </c>
      <c r="Y77" s="1" t="n">
        <v>222700</v>
      </c>
      <c r="Z77" s="1" t="n">
        <v>222373</v>
      </c>
      <c r="AA77" s="1" t="n">
        <v>222772</v>
      </c>
      <c r="AB77" s="1" t="n">
        <v>222753</v>
      </c>
      <c r="AC77" s="1" t="n">
        <v>222911</v>
      </c>
      <c r="AD77" s="1" t="n">
        <v>230958</v>
      </c>
      <c r="AE77" s="1" t="n">
        <v>234774</v>
      </c>
      <c r="AF77" s="1" t="n">
        <v>234777</v>
      </c>
      <c r="AG77" s="1" t="n">
        <v>234796</v>
      </c>
      <c r="AH77" s="1" t="n">
        <v>242701</v>
      </c>
      <c r="AI77" s="1" t="n">
        <v>242173</v>
      </c>
      <c r="AJ77" s="1" t="n">
        <v>242221</v>
      </c>
      <c r="AK77" s="1" t="n">
        <v>242250</v>
      </c>
      <c r="AL77" s="1" t="n">
        <v>250265</v>
      </c>
      <c r="AM77" s="1" t="n">
        <v>249610</v>
      </c>
      <c r="AN77" s="1" t="n">
        <v>248227</v>
      </c>
      <c r="AO77" s="1" t="n">
        <v>245581</v>
      </c>
      <c r="AP77" s="1" t="n">
        <v>248883</v>
      </c>
      <c r="AQ77" s="1" t="n">
        <v>253212</v>
      </c>
    </row>
    <row r="78" customFormat="false" ht="15" hidden="false" customHeight="true" outlineLevel="0" collapsed="false">
      <c r="A78" s="1" t="s">
        <v>487</v>
      </c>
      <c r="B78" s="1" t="n">
        <v>0.028391167192429</v>
      </c>
      <c r="C78" s="1" t="n">
        <v>0.0299351405288542</v>
      </c>
      <c r="D78" s="1" t="n">
        <v>0.0303643724696356</v>
      </c>
      <c r="E78" s="1" t="n">
        <v>0.0304826418289585</v>
      </c>
      <c r="F78" s="1" t="n">
        <v>0.0309368191721133</v>
      </c>
      <c r="G78" s="1" t="n">
        <v>0.0295571629286569</v>
      </c>
      <c r="H78" s="1" t="n">
        <v>0.031834996076673</v>
      </c>
      <c r="I78" s="1" t="n">
        <v>0.0318367804495264</v>
      </c>
      <c r="J78" s="1" t="n">
        <v>0.0357533746807734</v>
      </c>
      <c r="K78" s="1" t="n">
        <v>0.0342079236721159</v>
      </c>
      <c r="L78" s="1" t="n">
        <v>0.0324592878829699</v>
      </c>
      <c r="M78" s="1" t="n">
        <v>0.0337833955759839</v>
      </c>
      <c r="N78" s="1" t="n">
        <v>0.0302894435311114</v>
      </c>
      <c r="O78" s="1" t="n">
        <v>0.029924205138301</v>
      </c>
      <c r="P78" s="1" t="n">
        <v>0.0282357312032694</v>
      </c>
      <c r="Q78" s="1" t="n">
        <v>0.0289938006676204</v>
      </c>
      <c r="R78" s="1" t="n">
        <v>0.0432153292111164</v>
      </c>
      <c r="S78" s="1" t="n">
        <v>0.0411277806518365</v>
      </c>
      <c r="T78" s="1" t="n">
        <v>0.0425873844917638</v>
      </c>
      <c r="U78" s="1" t="n">
        <v>0.0396434582060712</v>
      </c>
      <c r="V78" s="1" t="n">
        <v>0.0344696764403013</v>
      </c>
      <c r="W78" s="1" t="n">
        <v>0.0304758253869376</v>
      </c>
      <c r="X78" s="1" t="n">
        <v>0.028695181375203</v>
      </c>
      <c r="Y78" s="1" t="n">
        <v>0.0251791440674611</v>
      </c>
      <c r="Z78" s="1" t="n">
        <v>0.0256069573620002</v>
      </c>
      <c r="AA78" s="1" t="n">
        <v>0.0327413127413127</v>
      </c>
      <c r="AB78" s="1" t="n">
        <v>0.034529561865465</v>
      </c>
      <c r="AC78" s="1" t="n">
        <v>0.0393759286775632</v>
      </c>
      <c r="AD78" s="1" t="n">
        <v>0.0392716886826134</v>
      </c>
      <c r="AE78" s="1" t="n">
        <v>0.0348708194642574</v>
      </c>
      <c r="AF78" s="1" t="n">
        <v>0.0384301851636194</v>
      </c>
      <c r="AG78" s="1" t="n">
        <v>0.0352526439482961</v>
      </c>
      <c r="AH78" s="1" t="n">
        <v>0.0366458288424229</v>
      </c>
      <c r="AI78" s="1" t="n">
        <v>0.0328677074774035</v>
      </c>
      <c r="AJ78" s="1" t="n">
        <v>0.030188679245283</v>
      </c>
      <c r="AK78" s="1" t="n">
        <v>0.0309133063599582</v>
      </c>
      <c r="AL78" s="1" t="n">
        <v>0.0326157860404436</v>
      </c>
      <c r="AM78" s="1" t="n">
        <v>0.0343980343980344</v>
      </c>
      <c r="AN78" s="1" t="n">
        <v>0.036237511000673</v>
      </c>
      <c r="AO78" s="1" t="n">
        <v>0.0386079091059511</v>
      </c>
      <c r="AP78" s="1" t="n">
        <v>0.0435873890419345</v>
      </c>
      <c r="AQ78" s="1" t="n">
        <v>0.0377338491705973</v>
      </c>
    </row>
    <row r="79" customFormat="false" ht="15" hidden="false" customHeight="true" outlineLevel="0" collapsed="false">
      <c r="A79" s="1" t="s">
        <v>145</v>
      </c>
    </row>
    <row r="82" customFormat="false" ht="15" hidden="false" customHeight="true" outlineLevel="0" collapsed="false">
      <c r="A82" s="1" t="s">
        <v>488</v>
      </c>
    </row>
    <row r="83" customFormat="false" ht="15" hidden="false" customHeight="true" outlineLevel="0" collapsed="false">
      <c r="A83" s="1" t="s">
        <v>340</v>
      </c>
      <c r="B83" s="1" t="s">
        <v>212</v>
      </c>
      <c r="C83" s="1" t="s">
        <v>213</v>
      </c>
      <c r="D83" s="1" t="s">
        <v>214</v>
      </c>
      <c r="E83" s="1" t="s">
        <v>215</v>
      </c>
      <c r="F83" s="1" t="s">
        <v>216</v>
      </c>
      <c r="G83" s="1" t="s">
        <v>217</v>
      </c>
      <c r="H83" s="1" t="s">
        <v>218</v>
      </c>
      <c r="I83" s="1" t="s">
        <v>219</v>
      </c>
      <c r="J83" s="1" t="s">
        <v>220</v>
      </c>
      <c r="K83" s="1" t="s">
        <v>221</v>
      </c>
      <c r="L83" s="1" t="s">
        <v>222</v>
      </c>
    </row>
    <row r="84" customFormat="false" ht="15" hidden="false" customHeight="true" outlineLevel="0" collapsed="false">
      <c r="A84" s="1" t="s">
        <v>341</v>
      </c>
      <c r="B84" s="1" t="n">
        <v>1420.6</v>
      </c>
      <c r="C84" s="1" t="n">
        <v>1498.973</v>
      </c>
      <c r="D84" s="1" t="n">
        <v>1579.2</v>
      </c>
      <c r="E84" s="1" t="n">
        <v>1634.915</v>
      </c>
      <c r="F84" s="1" t="n">
        <v>1568.408</v>
      </c>
      <c r="G84" s="1" t="n">
        <v>1528.16</v>
      </c>
      <c r="H84" s="1" t="n">
        <v>1777.445</v>
      </c>
      <c r="I84" s="1" t="n">
        <v>1893.768</v>
      </c>
      <c r="J84" s="1" t="n">
        <v>1991.393</v>
      </c>
      <c r="K84" s="1" t="n">
        <v>2044.385</v>
      </c>
      <c r="L84" s="1" t="n">
        <v>2093.474</v>
      </c>
    </row>
    <row r="85" customFormat="false" ht="15" hidden="false" customHeight="true" outlineLevel="0" collapsed="false">
      <c r="A85" s="1" t="s">
        <v>489</v>
      </c>
      <c r="B85" s="1" t="n">
        <v>1306.288</v>
      </c>
      <c r="C85" s="1" t="n">
        <v>1379.757</v>
      </c>
      <c r="D85" s="1" t="n">
        <v>1470.823</v>
      </c>
      <c r="E85" s="1" t="n">
        <v>1513.248</v>
      </c>
      <c r="F85" s="1" t="n">
        <v>1423.196</v>
      </c>
      <c r="G85" s="1" t="n">
        <v>1396.828</v>
      </c>
      <c r="H85" s="1" t="n">
        <v>1617.403</v>
      </c>
      <c r="I85" s="1" t="n">
        <v>1728.324</v>
      </c>
      <c r="J85" s="1" t="n">
        <v>1838.006</v>
      </c>
      <c r="K85" s="1" t="n">
        <v>1918.547</v>
      </c>
      <c r="L85" s="1" t="n">
        <v>1856.756</v>
      </c>
    </row>
    <row r="86" customFormat="false" ht="15" hidden="false" customHeight="true" outlineLevel="0" collapsed="false">
      <c r="A86" s="1" t="s">
        <v>490</v>
      </c>
      <c r="B86" s="1" t="n">
        <v>1135.761</v>
      </c>
      <c r="C86" s="1" t="n">
        <v>1167.218</v>
      </c>
      <c r="D86" s="1" t="n">
        <v>1218.752</v>
      </c>
      <c r="E86" s="1" t="n">
        <v>1280.69</v>
      </c>
      <c r="F86" s="1" t="n">
        <v>1186.408</v>
      </c>
      <c r="G86" s="1" t="n">
        <v>1135.681</v>
      </c>
      <c r="H86" s="1" t="n">
        <v>1353.732</v>
      </c>
      <c r="I86" s="1" t="n">
        <v>1462.261</v>
      </c>
      <c r="J86" s="1" t="n">
        <v>1564.853</v>
      </c>
      <c r="K86" s="1" t="n">
        <v>1627.863</v>
      </c>
      <c r="L86" s="1" t="n">
        <v>1542.298</v>
      </c>
    </row>
    <row r="87" customFormat="false" ht="15" hidden="false" customHeight="true" outlineLevel="0" collapsed="false">
      <c r="A87" s="1" t="s">
        <v>491</v>
      </c>
      <c r="B87" s="1" t="n">
        <v>1125.341</v>
      </c>
      <c r="C87" s="1" t="n">
        <v>1189.976</v>
      </c>
      <c r="D87" s="1" t="n">
        <v>1244.286</v>
      </c>
      <c r="E87" s="1" t="n">
        <v>1303.207</v>
      </c>
      <c r="F87" s="1" t="n">
        <v>1220.597</v>
      </c>
      <c r="G87" s="1" t="n">
        <v>1153.472</v>
      </c>
      <c r="H87" s="1" t="n">
        <v>1369.999</v>
      </c>
      <c r="I87" s="1" t="n">
        <v>1505.598</v>
      </c>
      <c r="J87" s="1" t="n">
        <v>1568.394</v>
      </c>
      <c r="K87" s="1" t="n">
        <v>1605.577</v>
      </c>
      <c r="L87" s="1" t="n">
        <v>1609.446</v>
      </c>
    </row>
    <row r="88" customFormat="false" ht="15" hidden="false" customHeight="true" outlineLevel="0" collapsed="false">
      <c r="A88" s="1" t="s">
        <v>492</v>
      </c>
      <c r="B88" s="1" t="n">
        <v>1058.37</v>
      </c>
      <c r="C88" s="1" t="n">
        <v>1124.795</v>
      </c>
      <c r="D88" s="1" t="n">
        <v>1175.258</v>
      </c>
      <c r="E88" s="1" t="n">
        <v>1213.922</v>
      </c>
      <c r="F88" s="1" t="n">
        <v>1143.433</v>
      </c>
      <c r="G88" s="1" t="n">
        <v>1052.83</v>
      </c>
      <c r="H88" s="1" t="n">
        <v>1257.825</v>
      </c>
      <c r="I88" s="1" t="n">
        <v>1380.919</v>
      </c>
      <c r="J88" s="1" t="n">
        <v>1441.729</v>
      </c>
      <c r="K88" s="1" t="n">
        <v>1439.26</v>
      </c>
      <c r="L88" s="1" t="n">
        <v>1396.546</v>
      </c>
    </row>
    <row r="89" customFormat="false" ht="15" hidden="false" customHeight="true" outlineLevel="0" collapsed="false">
      <c r="A89" s="1" t="s">
        <v>493</v>
      </c>
      <c r="B89" s="1" t="n">
        <v>187.51</v>
      </c>
      <c r="C89" s="1" t="n">
        <v>199.661</v>
      </c>
      <c r="D89" s="1" t="n">
        <v>220.975</v>
      </c>
      <c r="E89" s="1" t="n">
        <v>203.585</v>
      </c>
      <c r="F89" s="1" t="n">
        <v>214.151</v>
      </c>
      <c r="G89" s="1" t="n">
        <v>220.415</v>
      </c>
      <c r="H89" s="1" t="n">
        <v>230.074</v>
      </c>
      <c r="I89" s="1" t="n">
        <v>205.992</v>
      </c>
      <c r="J89" s="1" t="n">
        <v>226.589</v>
      </c>
      <c r="K89" s="1" t="n">
        <v>259.181</v>
      </c>
      <c r="L89" s="1" t="n">
        <v>283.118</v>
      </c>
    </row>
    <row r="90" customFormat="false" ht="15" hidden="false" customHeight="true" outlineLevel="0" collapsed="false">
      <c r="A90" s="1" t="s">
        <v>347</v>
      </c>
      <c r="B90" s="1" t="n">
        <v>1233.09</v>
      </c>
      <c r="C90" s="1" t="n">
        <v>1299.312</v>
      </c>
      <c r="D90" s="1" t="n">
        <v>1358.225</v>
      </c>
      <c r="E90" s="1" t="n">
        <v>1431.33</v>
      </c>
      <c r="F90" s="1" t="n">
        <v>1354.257</v>
      </c>
      <c r="G90" s="1" t="n">
        <v>1307.745</v>
      </c>
      <c r="H90" s="1" t="n">
        <v>1547.371</v>
      </c>
      <c r="I90" s="1" t="n">
        <v>1687.776</v>
      </c>
      <c r="J90" s="1" t="n">
        <v>1764.804</v>
      </c>
      <c r="K90" s="1" t="n">
        <v>1785.204</v>
      </c>
      <c r="L90" s="1" t="n">
        <v>1810.356</v>
      </c>
    </row>
    <row r="91" customFormat="false" ht="15" hidden="false" customHeight="true" outlineLevel="0" collapsed="false">
      <c r="A91" s="1" t="s">
        <v>494</v>
      </c>
      <c r="B91" s="1" t="n">
        <v>177.15</v>
      </c>
      <c r="C91" s="1" t="n">
        <v>178.41</v>
      </c>
      <c r="D91" s="1" t="n">
        <v>174.05</v>
      </c>
      <c r="E91" s="1" t="n">
        <v>209.7</v>
      </c>
      <c r="F91" s="1" t="n">
        <v>160.43</v>
      </c>
      <c r="G91" s="1" t="n">
        <v>252.59</v>
      </c>
      <c r="H91" s="1" t="n">
        <v>161.52</v>
      </c>
      <c r="I91" s="1" t="n">
        <v>187.22</v>
      </c>
      <c r="J91" s="1" t="n">
        <v>219.97</v>
      </c>
      <c r="K91" s="1" t="n">
        <v>181.31</v>
      </c>
      <c r="L91" s="1" t="n">
        <v>188.69</v>
      </c>
    </row>
    <row r="92" customFormat="false" ht="15" hidden="false" customHeight="true" outlineLevel="0" collapsed="false">
      <c r="A92" s="1" t="s">
        <v>349</v>
      </c>
      <c r="B92" s="1" t="n">
        <v>24329.4982686</v>
      </c>
      <c r="C92" s="1" t="n">
        <v>24638.71609014</v>
      </c>
      <c r="D92" s="1" t="n">
        <v>24108.6965722</v>
      </c>
      <c r="E92" s="1" t="n">
        <v>29494.2137805</v>
      </c>
      <c r="F92" s="1" t="n">
        <v>22385.46705353</v>
      </c>
      <c r="G92" s="1" t="n">
        <v>35301.83341334</v>
      </c>
      <c r="H92" s="1" t="n">
        <v>22600.58327328</v>
      </c>
      <c r="I92" s="1" t="n">
        <v>26590.00587232</v>
      </c>
      <c r="J92" s="1" t="n">
        <v>31291.61721934</v>
      </c>
      <c r="K92" s="1" t="n">
        <v>25590.21161412</v>
      </c>
      <c r="L92" s="1" t="n">
        <v>26955.42788125</v>
      </c>
    </row>
    <row r="93" customFormat="false" ht="15" hidden="false" customHeight="true" outlineLevel="0" collapsed="false">
      <c r="A93" s="1" t="s">
        <v>350</v>
      </c>
      <c r="B93" s="1" t="n">
        <v>7030.88</v>
      </c>
      <c r="C93" s="1" t="n">
        <v>7329.47</v>
      </c>
      <c r="D93" s="1" t="n">
        <v>7040.263</v>
      </c>
      <c r="E93" s="1" t="n">
        <v>7296.29</v>
      </c>
      <c r="F93" s="1" t="n">
        <v>7564.337</v>
      </c>
      <c r="G93" s="1" t="n">
        <v>8103.547</v>
      </c>
      <c r="H93" s="1" t="n">
        <v>8316.045</v>
      </c>
      <c r="I93" s="1" t="n">
        <v>7981.822</v>
      </c>
      <c r="J93" s="1" t="n">
        <v>8077.249</v>
      </c>
      <c r="K93" s="1" t="n">
        <v>9328.552</v>
      </c>
      <c r="L93" s="1" t="n">
        <v>9024.78</v>
      </c>
    </row>
    <row r="94" customFormat="false" ht="15" hidden="false" customHeight="true" outlineLevel="0" collapsed="false">
      <c r="A94" s="1" t="s">
        <v>351</v>
      </c>
      <c r="B94" s="1" t="n">
        <v>31360.3782686</v>
      </c>
      <c r="C94" s="1" t="n">
        <v>31968.18609014</v>
      </c>
      <c r="D94" s="1" t="n">
        <v>31148.9595722</v>
      </c>
      <c r="E94" s="1" t="n">
        <v>36790.5037805</v>
      </c>
      <c r="F94" s="1" t="n">
        <v>29949.80405353</v>
      </c>
      <c r="G94" s="1" t="n">
        <v>43405.38041334</v>
      </c>
      <c r="H94" s="1" t="n">
        <v>30916.62827328</v>
      </c>
      <c r="I94" s="1" t="n">
        <v>34571.82787232</v>
      </c>
      <c r="J94" s="1" t="n">
        <v>39368.86621934</v>
      </c>
      <c r="K94" s="1" t="n">
        <v>34918.76361412</v>
      </c>
      <c r="L94" s="1" t="n">
        <v>35980.20788125</v>
      </c>
    </row>
    <row r="95" customFormat="false" ht="15" hidden="false" customHeight="true" outlineLevel="0" collapsed="false">
      <c r="A95" s="1" t="s">
        <v>352</v>
      </c>
      <c r="B95" s="1" t="n">
        <v>22362.9432686</v>
      </c>
      <c r="C95" s="1" t="n">
        <v>23264.05209014</v>
      </c>
      <c r="D95" s="1" t="n">
        <v>22255.8525722</v>
      </c>
      <c r="E95" s="1" t="n">
        <v>28190.4627805</v>
      </c>
      <c r="F95" s="1" t="n">
        <v>21285.56005353</v>
      </c>
      <c r="G95" s="1" t="n">
        <v>34347.18641334</v>
      </c>
      <c r="H95" s="1" t="n">
        <v>21348.83627328</v>
      </c>
      <c r="I95" s="1" t="n">
        <v>25122.02887232</v>
      </c>
      <c r="J95" s="1" t="n">
        <v>30097.02221934</v>
      </c>
      <c r="K95" s="1" t="n">
        <v>24007.66561412</v>
      </c>
      <c r="L95" s="1" t="n">
        <v>25184.92188125</v>
      </c>
    </row>
    <row r="96" customFormat="false" ht="15" hidden="false" customHeight="true" outlineLevel="0" collapsed="false">
      <c r="A96" s="1" t="s">
        <v>353</v>
      </c>
      <c r="B96" s="1" t="n">
        <v>29393.8232686</v>
      </c>
      <c r="C96" s="1" t="n">
        <v>30593.52209014</v>
      </c>
      <c r="D96" s="1" t="n">
        <v>29296.1155722</v>
      </c>
      <c r="E96" s="1" t="n">
        <v>35486.7527805</v>
      </c>
      <c r="F96" s="1" t="n">
        <v>28849.89705353</v>
      </c>
      <c r="G96" s="1" t="n">
        <v>42450.73341334</v>
      </c>
      <c r="H96" s="1" t="n">
        <v>29664.88127328</v>
      </c>
      <c r="I96" s="1" t="n">
        <v>33103.85087232</v>
      </c>
      <c r="J96" s="1" t="n">
        <v>38174.27121934</v>
      </c>
      <c r="K96" s="1" t="n">
        <v>33336.21761412</v>
      </c>
      <c r="L96" s="1" t="n">
        <v>34209.70188125</v>
      </c>
    </row>
    <row r="97" customFormat="false" ht="15" hidden="false" customHeight="true" outlineLevel="0" collapsed="false">
      <c r="A97" s="1" t="s">
        <v>354</v>
      </c>
      <c r="B97" s="1" t="n">
        <v>20.6911328090948</v>
      </c>
      <c r="C97" s="1" t="n">
        <v>20.409655204023</v>
      </c>
      <c r="D97" s="1" t="n">
        <v>18.5512383309271</v>
      </c>
      <c r="E97" s="1" t="n">
        <v>21.7055643752122</v>
      </c>
      <c r="F97" s="1" t="n">
        <v>18.3943827457715</v>
      </c>
      <c r="G97" s="1" t="n">
        <v>27.7789848008978</v>
      </c>
      <c r="H97" s="1" t="n">
        <v>16.6896198044271</v>
      </c>
      <c r="I97" s="1" t="n">
        <v>17.480415168236</v>
      </c>
      <c r="J97" s="1" t="n">
        <v>19.1696321215049</v>
      </c>
      <c r="K97" s="1" t="n">
        <v>16.3062327370432</v>
      </c>
      <c r="L97" s="1" t="n">
        <v>16.3411161931077</v>
      </c>
    </row>
    <row r="98" customFormat="false" ht="15" hidden="false" customHeight="true" outlineLevel="0" collapsed="false">
      <c r="A98" s="1" t="s">
        <v>355</v>
      </c>
      <c r="B98" s="1" t="n">
        <v>18.1356942871972</v>
      </c>
      <c r="C98" s="1" t="n">
        <v>17.9049005089925</v>
      </c>
      <c r="D98" s="1" t="n">
        <v>16.3859835978575</v>
      </c>
      <c r="E98" s="1" t="n">
        <v>19.6952923368475</v>
      </c>
      <c r="F98" s="1" t="n">
        <v>15.7175189447276</v>
      </c>
      <c r="G98" s="1" t="n">
        <v>26.264437190232</v>
      </c>
      <c r="H98" s="1" t="n">
        <v>13.7968439845906</v>
      </c>
      <c r="I98" s="1" t="n">
        <v>14.8846937462791</v>
      </c>
      <c r="J98" s="1" t="n">
        <v>17.0540310534994</v>
      </c>
      <c r="K98" s="1" t="n">
        <v>13.44813568316</v>
      </c>
      <c r="L98" s="1" t="n">
        <v>13.9115852800499</v>
      </c>
    </row>
    <row r="99" customFormat="false" ht="15" hidden="false" customHeight="true" outlineLevel="0" collapsed="false">
      <c r="A99" s="1" t="s">
        <v>356</v>
      </c>
      <c r="B99" s="1" t="n">
        <v>114.312</v>
      </c>
      <c r="C99" s="1" t="n">
        <v>119.216</v>
      </c>
      <c r="D99" s="1" t="n">
        <v>108.377</v>
      </c>
      <c r="E99" s="1" t="n">
        <v>121.667</v>
      </c>
      <c r="F99" s="1" t="n">
        <v>145.212</v>
      </c>
      <c r="G99" s="1" t="n">
        <v>131.332</v>
      </c>
      <c r="H99" s="1" t="n">
        <v>160.042</v>
      </c>
      <c r="I99" s="1" t="n">
        <v>165.444</v>
      </c>
      <c r="J99" s="1" t="n">
        <v>153.387</v>
      </c>
      <c r="K99" s="1" t="n">
        <v>125.838</v>
      </c>
      <c r="L99" s="1" t="n">
        <v>236.718</v>
      </c>
    </row>
    <row r="100" customFormat="false" ht="15" hidden="false" customHeight="true" outlineLevel="0" collapsed="false">
      <c r="A100" s="1" t="s">
        <v>357</v>
      </c>
      <c r="B100" s="1" t="n">
        <v>170.527</v>
      </c>
      <c r="C100" s="1" t="n">
        <v>212.539</v>
      </c>
      <c r="D100" s="1" t="n">
        <v>252.071</v>
      </c>
      <c r="E100" s="1" t="n">
        <v>232.558</v>
      </c>
      <c r="F100" s="1" t="n">
        <v>236.788</v>
      </c>
      <c r="G100" s="1" t="n">
        <v>261.147</v>
      </c>
      <c r="H100" s="1" t="n">
        <v>263.671</v>
      </c>
      <c r="I100" s="1" t="n">
        <v>266.063</v>
      </c>
      <c r="J100" s="1" t="n">
        <v>273.153</v>
      </c>
      <c r="K100" s="1" t="n">
        <v>290.684</v>
      </c>
      <c r="L100" s="1" t="n">
        <v>314.458</v>
      </c>
    </row>
    <row r="101" customFormat="false" ht="15" hidden="false" customHeight="true" outlineLevel="0" collapsed="false">
      <c r="A101" s="1" t="s">
        <v>495</v>
      </c>
      <c r="B101" s="1" t="n">
        <v>10.4200000000001</v>
      </c>
      <c r="C101" s="1" t="n">
        <v>-22.758</v>
      </c>
      <c r="D101" s="1" t="n">
        <v>-25.5340000000001</v>
      </c>
      <c r="E101" s="1" t="n">
        <v>-22.5170000000001</v>
      </c>
      <c r="F101" s="1" t="n">
        <v>-34.1890000000001</v>
      </c>
      <c r="G101" s="1" t="n">
        <v>-17.7909999999999</v>
      </c>
      <c r="H101" s="1" t="n">
        <v>-16.2670000000001</v>
      </c>
      <c r="I101" s="1" t="n">
        <v>-43.337</v>
      </c>
      <c r="J101" s="1" t="n">
        <v>-3.54099999999994</v>
      </c>
      <c r="K101" s="1" t="n">
        <v>22.2860000000001</v>
      </c>
      <c r="L101" s="1" t="n">
        <v>-67.1479999999999</v>
      </c>
    </row>
    <row r="102" customFormat="false" ht="15" hidden="false" customHeight="true" outlineLevel="0" collapsed="false">
      <c r="A102" s="1" t="s">
        <v>496</v>
      </c>
      <c r="B102" s="1" t="n">
        <v>66.971</v>
      </c>
      <c r="C102" s="1" t="n">
        <v>65.181</v>
      </c>
      <c r="D102" s="1" t="n">
        <v>69.028</v>
      </c>
      <c r="E102" s="1" t="n">
        <v>89.2850000000001</v>
      </c>
      <c r="F102" s="1" t="n">
        <v>77.164</v>
      </c>
      <c r="G102" s="1" t="n">
        <v>100.642</v>
      </c>
      <c r="H102" s="1" t="n">
        <v>112.174</v>
      </c>
      <c r="I102" s="1" t="n">
        <v>124.679</v>
      </c>
      <c r="J102" s="1" t="n">
        <v>126.665</v>
      </c>
      <c r="K102" s="1" t="n">
        <v>166.317</v>
      </c>
      <c r="L102" s="1" t="n">
        <v>212.9</v>
      </c>
    </row>
    <row r="103" customFormat="false" ht="15" hidden="false" customHeight="true" outlineLevel="0" collapsed="false">
      <c r="A103" s="1" t="s">
        <v>360</v>
      </c>
    </row>
    <row r="105" customFormat="false" ht="15" hidden="false" customHeight="true" outlineLevel="0" collapsed="false">
      <c r="A105" s="1" t="s">
        <v>361</v>
      </c>
    </row>
    <row r="106" customFormat="false" ht="15" hidden="false" customHeight="true" outlineLevel="0" collapsed="false">
      <c r="A106" s="1" t="s">
        <v>362</v>
      </c>
      <c r="B106" s="1" t="n">
        <v>137461.219</v>
      </c>
      <c r="C106" s="1" t="n">
        <v>138064.355</v>
      </c>
      <c r="D106" s="1" t="n">
        <v>138288.79675</v>
      </c>
      <c r="E106" s="1" t="n">
        <v>139567.78325</v>
      </c>
      <c r="F106" s="1" t="n">
        <v>140438.03075</v>
      </c>
      <c r="G106" s="1" t="n">
        <v>139717.39825</v>
      </c>
      <c r="H106" s="1" t="n">
        <v>139975.0855</v>
      </c>
      <c r="I106" s="1" t="n">
        <v>141643.787</v>
      </c>
      <c r="J106" s="1" t="n">
        <v>142458.60475</v>
      </c>
      <c r="K106" s="1" t="n">
        <v>142826.38175</v>
      </c>
      <c r="L106" s="1" t="n">
        <v>141323.7775</v>
      </c>
    </row>
    <row r="107" customFormat="false" ht="15" hidden="false" customHeight="true" outlineLevel="0" collapsed="false">
      <c r="A107" s="1" t="s">
        <v>363</v>
      </c>
      <c r="B107" s="1" t="n">
        <v>7.69940793264753</v>
      </c>
      <c r="C107" s="1" t="n">
        <v>8.14688918077371</v>
      </c>
      <c r="D107" s="1" t="n">
        <v>8.49857709098911</v>
      </c>
      <c r="E107" s="1" t="n">
        <v>8.697723584429</v>
      </c>
      <c r="F107" s="1" t="n">
        <v>8.14190425409394</v>
      </c>
      <c r="G107" s="1" t="n">
        <v>7.5354251738652</v>
      </c>
      <c r="H107" s="1" t="n">
        <v>8.98606345198482</v>
      </c>
      <c r="I107" s="1" t="n">
        <v>9.74923806576846</v>
      </c>
      <c r="J107" s="1" t="n">
        <v>10.120336377926</v>
      </c>
      <c r="K107" s="1" t="n">
        <v>10.0769898555524</v>
      </c>
      <c r="L107" s="1" t="n">
        <v>9.88188983272825</v>
      </c>
    </row>
    <row r="108" customFormat="false" ht="15" hidden="false" customHeight="true" outlineLevel="0" collapsed="false">
      <c r="A108" s="1" t="s">
        <v>497</v>
      </c>
      <c r="B108" s="1" t="n">
        <v>0.487199229624175</v>
      </c>
      <c r="C108" s="1" t="n">
        <v>0.472105924805863</v>
      </c>
      <c r="D108" s="1" t="n">
        <v>0.499158294975909</v>
      </c>
      <c r="E108" s="1" t="n">
        <v>0.639724998999725</v>
      </c>
      <c r="F108" s="1" t="n">
        <v>0.549452307098802</v>
      </c>
      <c r="G108" s="1" t="n">
        <v>0.720325465980398</v>
      </c>
      <c r="H108" s="1" t="n">
        <v>0.801385472273921</v>
      </c>
      <c r="I108" s="1" t="n">
        <v>0.88022921894908</v>
      </c>
      <c r="J108" s="1" t="n">
        <v>0.889135480600023</v>
      </c>
      <c r="K108" s="1" t="n">
        <v>1.16446974264963</v>
      </c>
      <c r="L108" s="1" t="n">
        <v>1.5064697800057</v>
      </c>
    </row>
    <row r="109" customFormat="false" ht="15" hidden="false" customHeight="true" outlineLevel="0" collapsed="false">
      <c r="A109" s="1" t="s">
        <v>498</v>
      </c>
      <c r="B109" s="1" t="n">
        <v>0.0758031979914282</v>
      </c>
      <c r="C109" s="1" t="n">
        <v>-0.164836173681469</v>
      </c>
      <c r="D109" s="1" t="n">
        <v>-0.184642578430708</v>
      </c>
      <c r="E109" s="1" t="n">
        <v>-0.161333794058093</v>
      </c>
      <c r="F109" s="1" t="n">
        <v>-0.243445452897737</v>
      </c>
      <c r="G109" s="1" t="n">
        <v>-0.127335609042519</v>
      </c>
      <c r="H109" s="1" t="n">
        <v>-0.116213538587194</v>
      </c>
      <c r="I109" s="1" t="n">
        <v>-0.305957648534206</v>
      </c>
      <c r="J109" s="1" t="n">
        <v>-0.0248563434003444</v>
      </c>
      <c r="K109" s="1" t="n">
        <v>0.156035598794409</v>
      </c>
      <c r="L109" s="1" t="n">
        <v>-0.475135898486721</v>
      </c>
    </row>
    <row r="110" customFormat="false" ht="15" hidden="false" customHeight="true" outlineLevel="0" collapsed="false">
      <c r="A110" s="1" t="s">
        <v>366</v>
      </c>
      <c r="B110" s="1" t="n">
        <v>1.2405462518123</v>
      </c>
      <c r="C110" s="1" t="n">
        <v>1.53941978724342</v>
      </c>
      <c r="D110" s="1" t="n">
        <v>1.82278684842198</v>
      </c>
      <c r="E110" s="1" t="n">
        <v>1.66627279293698</v>
      </c>
      <c r="F110" s="1" t="n">
        <v>1.68606750418992</v>
      </c>
      <c r="G110" s="1" t="n">
        <v>1.86910866700168</v>
      </c>
      <c r="H110" s="1" t="n">
        <v>1.88369951022463</v>
      </c>
      <c r="I110" s="1" t="n">
        <v>1.87839513214936</v>
      </c>
      <c r="J110" s="1" t="n">
        <v>1.91742015499418</v>
      </c>
      <c r="K110" s="1" t="n">
        <v>2.03522624068715</v>
      </c>
      <c r="L110" s="1" t="n">
        <v>2.22508912203398</v>
      </c>
    </row>
    <row r="111" customFormat="false" ht="15" hidden="false" customHeight="true" outlineLevel="0" collapsed="false">
      <c r="A111" s="1" t="s">
        <v>367</v>
      </c>
      <c r="B111" s="1" t="n">
        <v>0.831594545949719</v>
      </c>
      <c r="C111" s="1" t="n">
        <v>0.863481381562967</v>
      </c>
      <c r="D111" s="1" t="n">
        <v>0.783700506093238</v>
      </c>
      <c r="E111" s="1" t="n">
        <v>0.871741294207307</v>
      </c>
      <c r="F111" s="1" t="n">
        <v>1.03399342204177</v>
      </c>
      <c r="G111" s="1" t="n">
        <v>0.939983149163745</v>
      </c>
      <c r="H111" s="1" t="n">
        <v>1.14336061612907</v>
      </c>
      <c r="I111" s="1" t="n">
        <v>1.16802864074793</v>
      </c>
      <c r="J111" s="1" t="n">
        <v>1.07671277750599</v>
      </c>
      <c r="K111" s="1" t="n">
        <v>0.881055715744896</v>
      </c>
      <c r="L111" s="1" t="n">
        <v>1.6750047599032</v>
      </c>
    </row>
    <row r="112" customFormat="false" ht="15" hidden="false" customHeight="true" outlineLevel="0" collapsed="false">
      <c r="A112" s="1" t="s">
        <v>368</v>
      </c>
    </row>
    <row r="114" customFormat="false" ht="15" hidden="false" customHeight="true" outlineLevel="0" collapsed="false">
      <c r="A114" s="1" t="s">
        <v>499</v>
      </c>
    </row>
    <row r="115" customFormat="false" ht="15" hidden="false" customHeight="true" outlineLevel="0" collapsed="false">
      <c r="A115" s="1" t="s">
        <v>500</v>
      </c>
      <c r="B115" s="1" t="n">
        <v>2039.656</v>
      </c>
      <c r="C115" s="1" t="n">
        <v>2154.481</v>
      </c>
      <c r="D115" s="1" t="n">
        <v>2280.963</v>
      </c>
      <c r="E115" s="1" t="n">
        <v>2319.666</v>
      </c>
      <c r="F115" s="1" t="n">
        <v>2297.442</v>
      </c>
      <c r="G115" s="1" t="n">
        <v>2291.766</v>
      </c>
      <c r="H115" s="1" t="n">
        <v>2587.113</v>
      </c>
      <c r="I115" s="1" t="n">
        <v>2760.187</v>
      </c>
      <c r="J115" s="1" t="n">
        <v>2906.676</v>
      </c>
      <c r="K115" s="1" t="n">
        <v>3033.683</v>
      </c>
      <c r="L115" s="1" t="n">
        <v>3088.864</v>
      </c>
    </row>
    <row r="116" customFormat="false" ht="15" hidden="false" customHeight="true" outlineLevel="0" collapsed="false">
      <c r="A116" s="1" t="s">
        <v>501</v>
      </c>
      <c r="B116" s="1" t="n">
        <v>611.414</v>
      </c>
      <c r="C116" s="1" t="n">
        <v>649.826</v>
      </c>
      <c r="D116" s="1" t="n">
        <v>682.718</v>
      </c>
      <c r="E116" s="1" t="n">
        <v>680.075</v>
      </c>
      <c r="F116" s="1" t="n">
        <v>721.847</v>
      </c>
      <c r="G116" s="1" t="n">
        <v>752.212</v>
      </c>
      <c r="H116" s="1" t="n">
        <v>798.489</v>
      </c>
      <c r="I116" s="1" t="n">
        <v>858.699</v>
      </c>
      <c r="J116" s="1" t="n">
        <v>903.726</v>
      </c>
      <c r="K116" s="1" t="n">
        <v>966.323</v>
      </c>
      <c r="L116" s="1" t="n">
        <v>988.426</v>
      </c>
    </row>
    <row r="117" customFormat="false" ht="15" hidden="false" customHeight="true" outlineLevel="0" collapsed="false">
      <c r="A117" s="1" t="s">
        <v>502</v>
      </c>
      <c r="B117" s="1" t="n">
        <v>0.700236706581894</v>
      </c>
      <c r="C117" s="1" t="n">
        <v>0.698383972752603</v>
      </c>
      <c r="D117" s="1" t="n">
        <v>0.700688700342794</v>
      </c>
      <c r="E117" s="1" t="n">
        <v>0.70682201661791</v>
      </c>
      <c r="F117" s="1" t="n">
        <v>0.685804037708025</v>
      </c>
      <c r="G117" s="1" t="n">
        <v>0.671776263370693</v>
      </c>
      <c r="H117" s="1" t="n">
        <v>0.691359055441336</v>
      </c>
      <c r="I117" s="1" t="n">
        <v>0.688898252183638</v>
      </c>
      <c r="J117" s="1" t="n">
        <v>0.689086090090536</v>
      </c>
      <c r="K117" s="1" t="n">
        <v>0.681468696630465</v>
      </c>
      <c r="L117" s="1" t="n">
        <v>0.680003392833093</v>
      </c>
    </row>
    <row r="118" customFormat="false" ht="15" hidden="false" customHeight="true" outlineLevel="0" collapsed="false">
      <c r="A118" s="1" t="s">
        <v>503</v>
      </c>
    </row>
    <row r="119" customFormat="false" ht="15" hidden="false" customHeight="true" outlineLevel="0" collapsed="false">
      <c r="A119" s="1" t="s">
        <v>374</v>
      </c>
    </row>
    <row r="120" customFormat="false" ht="15" hidden="false" customHeight="true" outlineLevel="0" collapsed="false">
      <c r="A120" s="1" t="s">
        <v>375</v>
      </c>
      <c r="B120" s="1" t="n">
        <v>22.075445775447</v>
      </c>
      <c r="C120" s="1" t="n">
        <v>21.3267257583292</v>
      </c>
      <c r="D120" s="1" t="n">
        <v>19.724518472771</v>
      </c>
      <c r="E120" s="1" t="n">
        <v>22.5030070557185</v>
      </c>
      <c r="F120" s="1" t="n">
        <v>19.0956715685778</v>
      </c>
      <c r="G120" s="1" t="n">
        <v>28.4036883659695</v>
      </c>
      <c r="H120" s="1" t="n">
        <v>17.3938593167609</v>
      </c>
      <c r="I120" s="1" t="n">
        <v>18.2555771732968</v>
      </c>
      <c r="J120" s="1" t="n">
        <v>19.769511201124</v>
      </c>
      <c r="K120" s="1" t="n">
        <v>17.0803266577088</v>
      </c>
      <c r="L120" s="1" t="n">
        <v>17.1868424834748</v>
      </c>
    </row>
    <row r="121" customFormat="false" ht="15" hidden="false" customHeight="true" outlineLevel="0" collapsed="false">
      <c r="A121" s="1" t="s">
        <v>376</v>
      </c>
      <c r="B121" s="1" t="n">
        <v>19.7305129946719</v>
      </c>
      <c r="C121" s="1" t="n">
        <v>18.9628942780025</v>
      </c>
      <c r="D121" s="1" t="n">
        <v>17.7501493288667</v>
      </c>
      <c r="E121" s="1" t="n">
        <v>20.6061591530255</v>
      </c>
      <c r="F121" s="1" t="n">
        <v>16.5297037811361</v>
      </c>
      <c r="G121" s="1" t="n">
        <v>26.9944319522078</v>
      </c>
      <c r="H121" s="1" t="n">
        <v>14.6057947791965</v>
      </c>
      <c r="I121" s="1" t="n">
        <v>15.7544637868532</v>
      </c>
      <c r="J121" s="1" t="n">
        <v>17.7309305845522</v>
      </c>
      <c r="K121" s="1" t="n">
        <v>14.334614763422</v>
      </c>
      <c r="L121" s="1" t="n">
        <v>14.8895730349445</v>
      </c>
    </row>
    <row r="122" customFormat="false" ht="15" hidden="false" customHeight="true" outlineLevel="0" collapsed="false">
      <c r="A122" s="1" t="s">
        <v>377</v>
      </c>
      <c r="B122" s="1" t="n">
        <v>126377.340277843</v>
      </c>
      <c r="C122" s="1" t="n">
        <v>128881.568282316</v>
      </c>
      <c r="D122" s="1" t="n">
        <v>128480.43152914</v>
      </c>
      <c r="E122" s="1" t="n">
        <v>131498.650281227</v>
      </c>
      <c r="F122" s="1" t="n">
        <v>132291.595699775</v>
      </c>
      <c r="G122" s="1" t="n">
        <v>135403.790821749</v>
      </c>
      <c r="H122" s="1" t="n">
        <v>134172.713246881</v>
      </c>
      <c r="I122" s="1" t="n">
        <v>133585.93071334</v>
      </c>
      <c r="J122" s="1" t="n">
        <v>136236.549730958</v>
      </c>
      <c r="K122" s="1" t="n">
        <v>135228.00174889</v>
      </c>
      <c r="L122" s="1" t="n">
        <v>131395.586327616</v>
      </c>
    </row>
    <row r="123" customFormat="false" ht="15" hidden="false" customHeight="true" outlineLevel="0" collapsed="false">
      <c r="A123" s="1" t="s">
        <v>378</v>
      </c>
      <c r="B123" s="1" t="n">
        <v>8.37468170854957</v>
      </c>
      <c r="C123" s="1" t="n">
        <v>8.72735345318061</v>
      </c>
      <c r="D123" s="1" t="n">
        <v>9.14736965008907</v>
      </c>
      <c r="E123" s="1" t="n">
        <v>9.23144075930716</v>
      </c>
      <c r="F123" s="1" t="n">
        <v>8.64327770748888</v>
      </c>
      <c r="G123" s="1" t="n">
        <v>7.77548393298667</v>
      </c>
      <c r="H123" s="1" t="n">
        <v>9.37467067305687</v>
      </c>
      <c r="I123" s="1" t="n">
        <v>10.3373086718488</v>
      </c>
      <c r="J123" s="1" t="n">
        <v>10.5825419305403</v>
      </c>
      <c r="K123" s="1" t="n">
        <v>10.64320984845</v>
      </c>
      <c r="L123" s="1" t="n">
        <v>10.6285609664081</v>
      </c>
    </row>
    <row r="124" customFormat="false" ht="15" hidden="false" customHeight="true" outlineLevel="0" collapsed="false">
      <c r="A124" s="1" t="s">
        <v>379</v>
      </c>
      <c r="B124" s="1" t="n">
        <v>0.529928861081922</v>
      </c>
      <c r="C124" s="1" t="n">
        <v>0.505743380288644</v>
      </c>
      <c r="D124" s="1" t="n">
        <v>0.537264696097664</v>
      </c>
      <c r="E124" s="1" t="n">
        <v>0.678980353099079</v>
      </c>
      <c r="F124" s="1" t="n">
        <v>0.583287242034008</v>
      </c>
      <c r="G124" s="1" t="n">
        <v>0.743273134298647</v>
      </c>
      <c r="H124" s="1" t="n">
        <v>0.83604182464133</v>
      </c>
      <c r="I124" s="1" t="n">
        <v>0.933324335386386</v>
      </c>
      <c r="J124" s="1" t="n">
        <v>0.929743158132967</v>
      </c>
      <c r="K124" s="1" t="n">
        <v>1.22990059639305</v>
      </c>
      <c r="L124" s="1" t="n">
        <v>1.62029795634965</v>
      </c>
    </row>
    <row r="125" customFormat="false" ht="15" hidden="false" customHeight="true" outlineLevel="0" collapsed="false">
      <c r="A125" s="1" t="s">
        <v>504</v>
      </c>
      <c r="B125" s="1" t="n">
        <v>0.0824514899355491</v>
      </c>
      <c r="C125" s="1" t="n">
        <v>-0.176580719053236</v>
      </c>
      <c r="D125" s="1" t="n">
        <v>-0.198738435854404</v>
      </c>
      <c r="E125" s="1" t="n">
        <v>-0.171233696709772</v>
      </c>
      <c r="F125" s="1" t="n">
        <v>-0.258436674069524</v>
      </c>
      <c r="G125" s="1" t="n">
        <v>-0.131392185492212</v>
      </c>
      <c r="H125" s="1" t="n">
        <v>-0.121239256525046</v>
      </c>
      <c r="I125" s="1" t="n">
        <v>-0.324412906124045</v>
      </c>
      <c r="J125" s="1" t="n">
        <v>-0.0259915566490252</v>
      </c>
      <c r="K125" s="1" t="n">
        <v>0.164803145145809</v>
      </c>
      <c r="L125" s="1" t="n">
        <v>-0.511036952432907</v>
      </c>
    </row>
    <row r="126" customFormat="false" ht="15" hidden="false" customHeight="true" outlineLevel="0" collapsed="false">
      <c r="A126" s="1" t="s">
        <v>381</v>
      </c>
      <c r="B126" s="1" t="n">
        <v>1.34934791019571</v>
      </c>
      <c r="C126" s="1" t="n">
        <v>1.64910314820528</v>
      </c>
      <c r="D126" s="1" t="n">
        <v>1.96194079518506</v>
      </c>
      <c r="E126" s="1" t="n">
        <v>1.7685200532678</v>
      </c>
      <c r="F126" s="1" t="n">
        <v>1.78989450348282</v>
      </c>
      <c r="G126" s="1" t="n">
        <v>1.92865353632369</v>
      </c>
      <c r="H126" s="1" t="n">
        <v>1.96516112419103</v>
      </c>
      <c r="I126" s="1" t="n">
        <v>1.99169926487948</v>
      </c>
      <c r="J126" s="1" t="n">
        <v>2.00499058835112</v>
      </c>
      <c r="K126" s="1" t="n">
        <v>2.14958437779612</v>
      </c>
      <c r="L126" s="1" t="n">
        <v>2.39321585137528</v>
      </c>
    </row>
    <row r="127" customFormat="false" ht="15" hidden="false" customHeight="true" outlineLevel="0" collapsed="false">
      <c r="A127" s="1" t="s">
        <v>382</v>
      </c>
      <c r="B127" s="1" t="n">
        <v>0.904529243523265</v>
      </c>
      <c r="C127" s="1" t="n">
        <v>0.925004262353921</v>
      </c>
      <c r="D127" s="1" t="n">
        <v>0.843529234064098</v>
      </c>
      <c r="E127" s="1" t="n">
        <v>0.925233831220312</v>
      </c>
      <c r="F127" s="1" t="n">
        <v>1.09766610064593</v>
      </c>
      <c r="G127" s="1" t="n">
        <v>0.969928531564456</v>
      </c>
      <c r="H127" s="1" t="n">
        <v>1.19280587033758</v>
      </c>
      <c r="I127" s="1" t="n">
        <v>1.23848371693441</v>
      </c>
      <c r="J127" s="1" t="n">
        <v>1.12588729164759</v>
      </c>
      <c r="K127" s="1" t="n">
        <v>0.930561705952539</v>
      </c>
      <c r="L127" s="1" t="n">
        <v>1.80156736322769</v>
      </c>
    </row>
    <row r="129" customFormat="false" ht="15" hidden="false" customHeight="true" outlineLevel="0" collapsed="false">
      <c r="A129" s="1" t="s">
        <v>383</v>
      </c>
    </row>
    <row r="130" customFormat="false" ht="15" hidden="false" customHeight="true" outlineLevel="0" collapsed="false">
      <c r="A130" s="1" t="s">
        <v>384</v>
      </c>
      <c r="B130" s="1" t="n">
        <v>9.04817269841275</v>
      </c>
      <c r="C130" s="1" t="n">
        <v>9.74737518128398</v>
      </c>
      <c r="D130" s="1" t="n">
        <v>10.1269195979071</v>
      </c>
      <c r="E130" s="1" t="n">
        <v>10.051844617212</v>
      </c>
      <c r="F130" s="1" t="n">
        <v>9.21914195341489</v>
      </c>
      <c r="G130" s="1" t="n">
        <v>8.88579258156737</v>
      </c>
      <c r="H130" s="1" t="n">
        <v>10.5977733146353</v>
      </c>
      <c r="I130" s="1" t="n">
        <v>11.6780935811844</v>
      </c>
      <c r="J130" s="1" t="n">
        <v>11.8021045246321</v>
      </c>
      <c r="K130" s="1" t="n">
        <v>12.3576846391854</v>
      </c>
      <c r="L130" s="1" t="n">
        <v>11.9193044741628</v>
      </c>
    </row>
    <row r="131" customFormat="false" ht="15" hidden="false" customHeight="true" outlineLevel="0" collapsed="false">
      <c r="A131" s="1" t="s">
        <v>385</v>
      </c>
      <c r="B131" s="1" t="n">
        <v>0.673490989863176</v>
      </c>
      <c r="C131" s="1" t="n">
        <v>1.02002172810337</v>
      </c>
      <c r="D131" s="1" t="n">
        <v>0.979549947817977</v>
      </c>
      <c r="E131" s="1" t="n">
        <v>0.820403857904854</v>
      </c>
      <c r="F131" s="1" t="n">
        <v>0.575864245926011</v>
      </c>
      <c r="G131" s="1" t="n">
        <v>1.1103086485807</v>
      </c>
      <c r="H131" s="1" t="n">
        <v>1.22310264157839</v>
      </c>
      <c r="I131" s="1" t="n">
        <v>1.34078490933562</v>
      </c>
      <c r="J131" s="1" t="n">
        <v>1.21956259409177</v>
      </c>
      <c r="K131" s="1" t="n">
        <v>1.71447479073544</v>
      </c>
      <c r="L131" s="1" t="n">
        <v>1.29074350775475</v>
      </c>
    </row>
    <row r="132" customFormat="false" ht="15" hidden="false" customHeight="true" outlineLevel="0" collapsed="false">
      <c r="A132" s="1" t="s">
        <v>386</v>
      </c>
    </row>
    <row r="134" customFormat="false" ht="15" hidden="false" customHeight="true" outlineLevel="0" collapsed="false">
      <c r="A134" s="1" t="s">
        <v>505</v>
      </c>
    </row>
    <row r="135" customFormat="false" ht="15" hidden="false" customHeight="true" outlineLevel="0" collapsed="false">
      <c r="A135" s="1" t="s">
        <v>506</v>
      </c>
      <c r="B135" s="1" t="n">
        <v>5.4</v>
      </c>
      <c r="C135" s="1" t="n">
        <v>5.68</v>
      </c>
      <c r="D135" s="1" t="n">
        <v>5.88</v>
      </c>
      <c r="E135" s="1" t="n">
        <v>6.08</v>
      </c>
      <c r="F135" s="1" t="n">
        <v>6.36</v>
      </c>
      <c r="G135" s="1" t="n">
        <v>6.36</v>
      </c>
      <c r="H135" s="1" t="n">
        <v>6.36</v>
      </c>
      <c r="I135" s="1" t="n">
        <v>6.6</v>
      </c>
      <c r="J135" s="1" t="n">
        <v>6.8</v>
      </c>
      <c r="K135" s="1" t="n">
        <v>7</v>
      </c>
      <c r="L135" s="1" t="n">
        <v>7.12</v>
      </c>
    </row>
    <row r="136" customFormat="false" ht="15" hidden="false" customHeight="true" outlineLevel="0" collapsed="false">
      <c r="A136" s="1" t="s">
        <v>507</v>
      </c>
      <c r="B136" s="1" t="n">
        <v>741.313</v>
      </c>
      <c r="C136" s="1" t="n">
        <v>783.912</v>
      </c>
      <c r="D136" s="1" t="n">
        <v>813.722</v>
      </c>
      <c r="E136" s="1" t="n">
        <v>851.287</v>
      </c>
      <c r="F136" s="1" t="n">
        <v>893.152</v>
      </c>
      <c r="G136" s="1" t="n">
        <v>889.405</v>
      </c>
      <c r="H136" s="1" t="n">
        <v>890.809</v>
      </c>
      <c r="I136" s="1" t="n">
        <v>935.305</v>
      </c>
      <c r="J136" s="1" t="n">
        <v>969.345</v>
      </c>
      <c r="K136" s="1" t="n">
        <v>993.683</v>
      </c>
      <c r="L136" s="1" t="n">
        <v>1004.19</v>
      </c>
    </row>
    <row r="137" customFormat="false" ht="15" hidden="false" customHeight="true" outlineLevel="0" collapsed="false">
      <c r="A137" s="1" t="s">
        <v>508</v>
      </c>
      <c r="B137" s="1" t="n">
        <v>0.701352629609683</v>
      </c>
      <c r="C137" s="1" t="n">
        <v>0.697198632995346</v>
      </c>
      <c r="D137" s="1" t="n">
        <v>0.691880527416108</v>
      </c>
      <c r="E137" s="1" t="n">
        <v>0.699033481689927</v>
      </c>
      <c r="F137" s="1" t="n">
        <v>0.781144042169502</v>
      </c>
      <c r="G137" s="1" t="n">
        <v>0.844013423696133</v>
      </c>
      <c r="H137" s="1" t="n">
        <v>0.707762640892016</v>
      </c>
      <c r="I137" s="1" t="n">
        <v>0.676975980633187</v>
      </c>
      <c r="J137" s="1" t="n">
        <v>0.671914425179767</v>
      </c>
      <c r="K137" s="1" t="n">
        <v>0.694651885170157</v>
      </c>
      <c r="L137" s="1" t="n">
        <v>0.720509955132162</v>
      </c>
    </row>
    <row r="138" customFormat="false" ht="15" hidden="false" customHeight="true" outlineLevel="0" collapsed="false">
      <c r="A138" s="1" t="s">
        <v>509</v>
      </c>
      <c r="B138" s="1" t="n">
        <v>0.0304826418289585</v>
      </c>
      <c r="C138" s="1" t="n">
        <v>0.0318367804495264</v>
      </c>
      <c r="D138" s="1" t="n">
        <v>0.0337833955759839</v>
      </c>
      <c r="E138" s="1" t="n">
        <v>0.0289938006676204</v>
      </c>
      <c r="F138" s="1" t="n">
        <v>0.0396434582060712</v>
      </c>
      <c r="G138" s="1" t="n">
        <v>0.0251791440674611</v>
      </c>
      <c r="H138" s="1" t="n">
        <v>0.0393759286775632</v>
      </c>
      <c r="I138" s="1" t="n">
        <v>0.0352526439482961</v>
      </c>
      <c r="J138" s="1" t="n">
        <v>0.0309133063599582</v>
      </c>
      <c r="K138" s="1" t="n">
        <v>0.0386079091059511</v>
      </c>
      <c r="L138" s="1" t="n">
        <v>0.0377338491705973</v>
      </c>
    </row>
    <row r="139" customFormat="false" ht="15" hidden="false" customHeight="true" outlineLevel="0" collapsed="false">
      <c r="A139" s="1" t="s">
        <v>145</v>
      </c>
    </row>
    <row r="141" customFormat="false" ht="15" hidden="false" customHeight="true" outlineLevel="0" collapsed="false">
      <c r="A141" s="1" t="s">
        <v>510</v>
      </c>
    </row>
    <row r="142" customFormat="false" ht="15" hidden="false" customHeight="true" outlineLevel="0" collapsed="false">
      <c r="A142" s="1" t="s">
        <v>511</v>
      </c>
      <c r="B142" s="1" t="n">
        <v>1410697</v>
      </c>
      <c r="C142" s="1" t="n">
        <v>1490068</v>
      </c>
      <c r="D142" s="1" t="n">
        <v>1539586</v>
      </c>
      <c r="E142" s="1" t="n">
        <v>1627210</v>
      </c>
      <c r="F142" s="1" t="n">
        <v>1547190</v>
      </c>
      <c r="G142" s="1" t="n">
        <v>1514678</v>
      </c>
      <c r="H142" s="1" t="n">
        <v>1765786</v>
      </c>
      <c r="I142" s="1" t="n">
        <v>1886748</v>
      </c>
      <c r="J142" s="1" t="n">
        <v>1974431</v>
      </c>
      <c r="K142" s="1" t="n">
        <v>2020949</v>
      </c>
    </row>
    <row r="143" customFormat="false" ht="15" hidden="false" customHeight="true" outlineLevel="0" collapsed="false">
      <c r="A143" s="1" t="s">
        <v>512</v>
      </c>
      <c r="B143" s="1" t="n">
        <v>9903</v>
      </c>
      <c r="C143" s="1" t="n">
        <v>8905</v>
      </c>
      <c r="D143" s="1" t="n">
        <v>39614</v>
      </c>
      <c r="E143" s="1" t="n">
        <v>7705</v>
      </c>
      <c r="F143" s="1" t="n">
        <v>21218</v>
      </c>
      <c r="G143" s="1" t="n">
        <v>13482</v>
      </c>
      <c r="H143" s="1" t="n">
        <v>11659</v>
      </c>
      <c r="I143" s="1" t="n">
        <v>7020</v>
      </c>
      <c r="J143" s="1" t="n">
        <v>16962</v>
      </c>
      <c r="K143" s="1" t="n">
        <v>23436</v>
      </c>
    </row>
    <row r="144" customFormat="false" ht="15" hidden="false" customHeight="true" outlineLevel="0" collapsed="false">
      <c r="A144" s="1" t="s">
        <v>513</v>
      </c>
      <c r="B144" s="1" t="n">
        <v>1135762</v>
      </c>
      <c r="C144" s="1" t="n">
        <v>1167218</v>
      </c>
      <c r="D144" s="1" t="n">
        <v>1218752</v>
      </c>
      <c r="E144" s="1" t="n">
        <v>1280690</v>
      </c>
      <c r="F144" s="1" t="n">
        <v>1186408</v>
      </c>
      <c r="G144" s="1" t="n">
        <v>1135681</v>
      </c>
      <c r="H144" s="1" t="n">
        <v>1353732</v>
      </c>
      <c r="I144" s="1" t="n">
        <v>1462261</v>
      </c>
      <c r="J144" s="1" t="n">
        <v>1564853</v>
      </c>
      <c r="K144" s="1" t="n">
        <v>1627863</v>
      </c>
    </row>
    <row r="145" customFormat="false" ht="15" hidden="false" customHeight="true" outlineLevel="0" collapsed="false">
      <c r="A145" s="1" t="s">
        <v>396</v>
      </c>
      <c r="B145" s="1" t="n">
        <v>-1</v>
      </c>
      <c r="C145" s="1" t="n">
        <v>0</v>
      </c>
      <c r="D145" s="1" t="n">
        <v>0</v>
      </c>
      <c r="E145" s="1" t="n">
        <v>0</v>
      </c>
      <c r="F145" s="1" t="n">
        <v>0</v>
      </c>
      <c r="G145" s="1" t="n">
        <v>0</v>
      </c>
      <c r="H145" s="1" t="n">
        <v>0</v>
      </c>
      <c r="I145" s="1" t="n">
        <v>0</v>
      </c>
      <c r="J145" s="1" t="n">
        <v>0</v>
      </c>
      <c r="K145" s="1" t="n">
        <v>0</v>
      </c>
    </row>
    <row r="146" customFormat="false" ht="15" hidden="false" customHeight="true" outlineLevel="0" collapsed="false">
      <c r="A146" s="1" t="s">
        <v>514</v>
      </c>
      <c r="B146" s="1" t="n">
        <v>1125341</v>
      </c>
      <c r="C146" s="1" t="n">
        <v>1189976</v>
      </c>
      <c r="D146" s="1" t="n">
        <v>1244286</v>
      </c>
      <c r="E146" s="1" t="n">
        <v>1303207</v>
      </c>
      <c r="F146" s="1" t="n">
        <v>1220597</v>
      </c>
      <c r="G146" s="1" t="n">
        <v>1153472</v>
      </c>
      <c r="H146" s="1" t="n">
        <v>1369999</v>
      </c>
      <c r="I146" s="1" t="n">
        <v>1505598</v>
      </c>
      <c r="J146" s="1" t="n">
        <v>1568394</v>
      </c>
      <c r="K146" s="1" t="n">
        <v>1605577</v>
      </c>
    </row>
    <row r="147" customFormat="false" ht="15" hidden="false" customHeight="true" outlineLevel="0" collapsed="false">
      <c r="A147" s="1" t="s">
        <v>515</v>
      </c>
      <c r="B147" s="1" t="n">
        <v>0</v>
      </c>
      <c r="C147" s="1" t="n">
        <v>0</v>
      </c>
      <c r="D147" s="1" t="n">
        <v>0</v>
      </c>
      <c r="E147" s="1" t="n">
        <v>0</v>
      </c>
      <c r="F147" s="1" t="n">
        <v>0</v>
      </c>
      <c r="G147" s="1" t="n">
        <v>0</v>
      </c>
      <c r="H147" s="1" t="n">
        <v>0</v>
      </c>
      <c r="I147" s="1" t="n">
        <v>0</v>
      </c>
      <c r="J147" s="1" t="n">
        <v>0</v>
      </c>
      <c r="K147" s="1" t="n">
        <v>0</v>
      </c>
    </row>
    <row r="148" customFormat="false" ht="15" hidden="false" customHeight="true" outlineLevel="0" collapsed="false">
      <c r="A148" s="1" t="s">
        <v>516</v>
      </c>
      <c r="B148" s="1" t="n">
        <v>187510</v>
      </c>
      <c r="C148" s="1" t="n">
        <v>199661</v>
      </c>
      <c r="D148" s="1" t="n">
        <v>220974</v>
      </c>
      <c r="E148" s="1" t="n">
        <v>203585</v>
      </c>
      <c r="F148" s="1" t="n">
        <v>214151</v>
      </c>
      <c r="G148" s="1" t="n">
        <v>220415</v>
      </c>
      <c r="H148" s="1" t="n">
        <v>230074</v>
      </c>
      <c r="I148" s="1" t="n">
        <v>205992</v>
      </c>
      <c r="J148" s="1" t="n">
        <v>226589</v>
      </c>
      <c r="K148" s="1" t="n">
        <v>259181</v>
      </c>
    </row>
    <row r="149" customFormat="false" ht="15" hidden="false" customHeight="true" outlineLevel="0" collapsed="false">
      <c r="A149" s="1" t="s">
        <v>400</v>
      </c>
      <c r="B149" s="1" t="n">
        <v>0</v>
      </c>
      <c r="C149" s="1" t="n">
        <v>0</v>
      </c>
      <c r="D149" s="1" t="n">
        <v>1</v>
      </c>
      <c r="E149" s="1" t="n">
        <v>0</v>
      </c>
      <c r="F149" s="1" t="n">
        <v>0</v>
      </c>
      <c r="G149" s="1" t="n">
        <v>0</v>
      </c>
      <c r="H149" s="1" t="n">
        <v>0</v>
      </c>
      <c r="I149" s="1" t="n">
        <v>0</v>
      </c>
      <c r="J149" s="1" t="n">
        <v>0</v>
      </c>
      <c r="K149" s="1" t="n">
        <v>0</v>
      </c>
    </row>
    <row r="150" customFormat="false" ht="15" hidden="false" customHeight="true" outlineLevel="0" collapsed="false">
      <c r="A150" s="1" t="s">
        <v>517</v>
      </c>
      <c r="B150" s="1" t="n">
        <v>64509</v>
      </c>
      <c r="C150" s="1" t="n">
        <v>59522</v>
      </c>
      <c r="D150" s="1" t="n">
        <v>69028</v>
      </c>
      <c r="E150" s="1" t="n">
        <v>89285</v>
      </c>
      <c r="F150" s="1" t="n">
        <v>77164</v>
      </c>
      <c r="G150" s="1" t="n">
        <v>100642</v>
      </c>
      <c r="H150" s="1" t="n">
        <v>112174</v>
      </c>
      <c r="I150" s="1" t="n">
        <v>124679</v>
      </c>
      <c r="J150" s="1" t="n">
        <v>126665</v>
      </c>
      <c r="K150" s="1" t="n">
        <v>166317</v>
      </c>
    </row>
    <row r="151" customFormat="false" ht="15" hidden="false" customHeight="true" outlineLevel="0" collapsed="false">
      <c r="A151" s="1" t="s">
        <v>518</v>
      </c>
      <c r="B151" s="1" t="n">
        <v>2462</v>
      </c>
      <c r="C151" s="1" t="n">
        <v>5659</v>
      </c>
      <c r="D151" s="1" t="n">
        <v>0</v>
      </c>
      <c r="E151" s="1" t="n">
        <v>0</v>
      </c>
      <c r="F151" s="1" t="n">
        <v>0</v>
      </c>
      <c r="G151" s="1" t="n">
        <v>0</v>
      </c>
      <c r="H151" s="1" t="n">
        <v>0</v>
      </c>
      <c r="I151" s="1" t="n">
        <v>0</v>
      </c>
      <c r="J151" s="1" t="n">
        <v>0</v>
      </c>
      <c r="K151" s="1" t="n">
        <v>0</v>
      </c>
    </row>
    <row r="155" customFormat="false" ht="15" hidden="false" customHeight="true" outlineLevel="0" collapsed="false">
      <c r="A155" s="1" t="s">
        <v>519</v>
      </c>
    </row>
    <row r="156" customFormat="false" ht="15" hidden="false" customHeight="true" outlineLevel="0" collapsed="false">
      <c r="A156" s="1" t="s">
        <v>340</v>
      </c>
      <c r="B156" s="1" t="s">
        <v>212</v>
      </c>
      <c r="C156" s="1" t="s">
        <v>213</v>
      </c>
      <c r="D156" s="1" t="s">
        <v>214</v>
      </c>
      <c r="E156" s="1" t="s">
        <v>215</v>
      </c>
      <c r="F156" s="1" t="s">
        <v>216</v>
      </c>
      <c r="G156" s="1" t="s">
        <v>217</v>
      </c>
      <c r="H156" s="1" t="s">
        <v>218</v>
      </c>
      <c r="I156" s="1" t="s">
        <v>219</v>
      </c>
      <c r="J156" s="1" t="s">
        <v>220</v>
      </c>
      <c r="K156" s="1" t="s">
        <v>221</v>
      </c>
      <c r="L156" s="1" t="s">
        <v>222</v>
      </c>
    </row>
    <row r="157" customFormat="false" ht="15" hidden="false" customHeight="true" outlineLevel="0" collapsed="false">
      <c r="A157" s="1" t="s">
        <v>520</v>
      </c>
      <c r="B157" s="1" t="n">
        <v>406.577</v>
      </c>
      <c r="C157" s="1" t="n">
        <v>428.451</v>
      </c>
      <c r="D157" s="1" t="n">
        <v>441.155</v>
      </c>
      <c r="E157" s="1" t="n">
        <v>427.114</v>
      </c>
      <c r="F157" s="1" t="n">
        <v>448.658</v>
      </c>
      <c r="G157" s="1" t="n">
        <v>469.123</v>
      </c>
      <c r="H157" s="1" t="n">
        <v>509.529</v>
      </c>
      <c r="I157" s="1" t="n">
        <v>551.905</v>
      </c>
      <c r="J157" s="1" t="n">
        <v>576.115</v>
      </c>
      <c r="K157" s="1" t="n">
        <v>623.58</v>
      </c>
      <c r="L157" s="1" t="n">
        <v>627.98</v>
      </c>
    </row>
    <row r="158" customFormat="false" ht="15" hidden="false" customHeight="true" outlineLevel="0" collapsed="false">
      <c r="A158" s="1" t="s">
        <v>521</v>
      </c>
      <c r="B158" s="1" t="n">
        <v>204.837</v>
      </c>
      <c r="C158" s="1" t="n">
        <v>221.375</v>
      </c>
      <c r="D158" s="1" t="n">
        <v>241.563</v>
      </c>
      <c r="E158" s="1" t="n">
        <v>252.961</v>
      </c>
      <c r="F158" s="1" t="n">
        <v>273.189</v>
      </c>
      <c r="G158" s="1" t="n">
        <v>283.089</v>
      </c>
      <c r="H158" s="1" t="n">
        <v>288.96</v>
      </c>
      <c r="I158" s="1" t="n">
        <v>306.794</v>
      </c>
      <c r="J158" s="1" t="n">
        <v>327.611</v>
      </c>
      <c r="K158" s="1" t="n">
        <v>342.743</v>
      </c>
      <c r="L158" s="1" t="n">
        <v>360.446</v>
      </c>
    </row>
    <row r="159" customFormat="false" ht="15" hidden="false" customHeight="true" outlineLevel="0" collapsed="false">
      <c r="A159" s="1" t="s">
        <v>522</v>
      </c>
      <c r="B159" s="1" t="n">
        <v>1428.242</v>
      </c>
      <c r="C159" s="1" t="n">
        <v>1504.655</v>
      </c>
      <c r="D159" s="1" t="n">
        <v>1598.245</v>
      </c>
      <c r="E159" s="1" t="n">
        <v>1639.591</v>
      </c>
      <c r="F159" s="1" t="n">
        <v>1575.595</v>
      </c>
      <c r="G159" s="1" t="n">
        <v>1539.554</v>
      </c>
      <c r="H159" s="1" t="n">
        <v>1788.624</v>
      </c>
      <c r="I159" s="1" t="n">
        <v>1901.488</v>
      </c>
      <c r="J159" s="1" t="n">
        <v>2002.95</v>
      </c>
      <c r="K159" s="1" t="n">
        <v>2067.36</v>
      </c>
      <c r="L159" s="1" t="n">
        <v>2100.438</v>
      </c>
    </row>
    <row r="160" customFormat="false" ht="15" hidden="false" customHeight="true" outlineLevel="0" collapsed="false">
      <c r="A160" s="1" t="s">
        <v>407</v>
      </c>
      <c r="B160" s="1" t="n">
        <v>1420.6</v>
      </c>
      <c r="C160" s="1" t="n">
        <v>1498.973</v>
      </c>
      <c r="D160" s="1" t="n">
        <v>1579.2</v>
      </c>
      <c r="E160" s="1" t="n">
        <v>1634.915</v>
      </c>
      <c r="F160" s="1" t="n">
        <v>1568.408</v>
      </c>
      <c r="G160" s="1" t="n">
        <v>1528.16</v>
      </c>
      <c r="H160" s="1" t="n">
        <v>1777.445</v>
      </c>
      <c r="I160" s="1" t="n">
        <v>1893.768</v>
      </c>
      <c r="J160" s="1" t="n">
        <v>1991.393</v>
      </c>
      <c r="K160" s="1" t="n">
        <v>2044.385</v>
      </c>
      <c r="L160" s="1" t="n">
        <v>2093.474</v>
      </c>
    </row>
    <row r="161" customFormat="false" ht="15" hidden="false" customHeight="true" outlineLevel="0" collapsed="false">
      <c r="A161" s="1" t="s">
        <v>523</v>
      </c>
      <c r="B161" s="1" t="n">
        <v>7.64200000000005</v>
      </c>
      <c r="C161" s="1" t="n">
        <v>5.68200000000024</v>
      </c>
      <c r="D161" s="1" t="n">
        <v>19.0450000000003</v>
      </c>
      <c r="E161" s="1" t="n">
        <v>4.67600000000016</v>
      </c>
      <c r="F161" s="1" t="n">
        <v>7.18700000000013</v>
      </c>
      <c r="G161" s="1" t="n">
        <v>11.394</v>
      </c>
      <c r="H161" s="1" t="n">
        <v>11.1789999999999</v>
      </c>
      <c r="I161" s="1" t="n">
        <v>7.7199999999998</v>
      </c>
      <c r="J161" s="1" t="n">
        <v>11.5569999999998</v>
      </c>
      <c r="K161" s="1" t="n">
        <v>22.9749999999997</v>
      </c>
      <c r="L161" s="1" t="n">
        <v>6.96399999999994</v>
      </c>
    </row>
    <row r="162" customFormat="false" ht="15" hidden="false" customHeight="true" outlineLevel="0" collapsed="false">
      <c r="A162" s="1" t="s">
        <v>409</v>
      </c>
      <c r="B162" s="1" t="n">
        <v>0.00537941714768412</v>
      </c>
      <c r="C162" s="1" t="n">
        <v>0.00379059529424496</v>
      </c>
      <c r="D162" s="1" t="n">
        <v>0.0120599037487337</v>
      </c>
      <c r="E162" s="1" t="n">
        <v>0.00286008752748624</v>
      </c>
      <c r="F162" s="1" t="n">
        <v>0.0045823535712647</v>
      </c>
      <c r="G162" s="1" t="n">
        <v>0.00745602554706314</v>
      </c>
      <c r="H162" s="1" t="n">
        <v>0.00628936479047164</v>
      </c>
      <c r="I162" s="1" t="n">
        <v>0.00407652890956009</v>
      </c>
      <c r="J162" s="1" t="n">
        <v>0.00580347525576307</v>
      </c>
      <c r="K162" s="1" t="n">
        <v>0.0112380984990595</v>
      </c>
      <c r="L162" s="1" t="n">
        <v>0.00332652805814638</v>
      </c>
    </row>
    <row r="163" customFormat="false" ht="15" hidden="false" customHeight="true" outlineLevel="0" collapsed="false">
      <c r="A163" s="1" t="s">
        <v>524</v>
      </c>
    </row>
    <row r="164" customFormat="false" ht="15" hidden="false" customHeight="true" outlineLevel="0" collapsed="false">
      <c r="A164" s="1" t="s">
        <v>525</v>
      </c>
    </row>
    <row r="165" customFormat="false" ht="15" hidden="false" customHeight="true" outlineLevel="0" collapsed="false">
      <c r="A165" s="1" t="s">
        <v>526</v>
      </c>
    </row>
    <row r="166" customFormat="false" ht="15" hidden="false" customHeight="true" outlineLevel="0" collapsed="false">
      <c r="A166" s="1" t="s">
        <v>527</v>
      </c>
    </row>
    <row r="167" customFormat="false" ht="15" hidden="false" customHeight="true" outlineLevel="0" collapsed="false">
      <c r="A167" s="1" t="s">
        <v>528</v>
      </c>
    </row>
    <row r="169" customFormat="false" ht="15" hidden="false" customHeight="true" outlineLevel="0" collapsed="false">
      <c r="A169" s="1" t="s">
        <v>529</v>
      </c>
    </row>
    <row r="170" customFormat="false" ht="15" hidden="false" customHeight="true" outlineLevel="0" collapsed="false">
      <c r="A170" s="1" t="s">
        <v>340</v>
      </c>
      <c r="B170" s="1" t="s">
        <v>212</v>
      </c>
      <c r="C170" s="1" t="s">
        <v>213</v>
      </c>
      <c r="D170" s="1" t="s">
        <v>214</v>
      </c>
      <c r="E170" s="1" t="s">
        <v>215</v>
      </c>
      <c r="F170" s="1" t="s">
        <v>216</v>
      </c>
      <c r="G170" s="1" t="s">
        <v>217</v>
      </c>
      <c r="H170" s="1" t="s">
        <v>218</v>
      </c>
      <c r="I170" s="1" t="s">
        <v>219</v>
      </c>
      <c r="J170" s="1" t="s">
        <v>220</v>
      </c>
      <c r="K170" s="1" t="s">
        <v>221</v>
      </c>
      <c r="L170" s="1" t="s">
        <v>413</v>
      </c>
    </row>
    <row r="171" customFormat="false" ht="15" hidden="false" customHeight="true" outlineLevel="0" collapsed="false">
      <c r="A171" s="1" t="s">
        <v>530</v>
      </c>
      <c r="B171" s="1" t="n">
        <v>1882.262</v>
      </c>
      <c r="C171" s="1" t="n">
        <v>1306.3</v>
      </c>
      <c r="D171" s="1" t="n">
        <v>1768.132</v>
      </c>
      <c r="E171" s="1" t="n">
        <v>1303.751</v>
      </c>
      <c r="F171" s="1" t="n">
        <v>989.765</v>
      </c>
      <c r="G171" s="1" t="n">
        <v>807.101</v>
      </c>
      <c r="H171" s="1" t="n">
        <v>1072.543</v>
      </c>
      <c r="I171" s="1" t="n">
        <v>1268.915</v>
      </c>
      <c r="J171" s="1" t="n">
        <v>1042.673</v>
      </c>
      <c r="K171" s="1" t="n">
        <v>1458.795</v>
      </c>
      <c r="L171" s="1" t="n">
        <v>1668.998</v>
      </c>
    </row>
    <row r="172" customFormat="false" ht="15" hidden="false" customHeight="true" outlineLevel="0" collapsed="false">
      <c r="A172" s="1" t="s">
        <v>415</v>
      </c>
      <c r="B172" s="1" t="n">
        <v>84.293</v>
      </c>
      <c r="C172" s="1" t="n">
        <v>68.364</v>
      </c>
      <c r="D172" s="1" t="n">
        <v>84.712</v>
      </c>
      <c r="E172" s="1" t="n">
        <v>0</v>
      </c>
      <c r="F172" s="1" t="n">
        <v>110.142</v>
      </c>
      <c r="G172" s="1" t="n">
        <v>147.546</v>
      </c>
      <c r="H172" s="1" t="n">
        <v>179.204</v>
      </c>
      <c r="I172" s="1" t="n">
        <v>199.062</v>
      </c>
      <c r="J172" s="1" t="n">
        <v>151.922</v>
      </c>
      <c r="K172" s="1" t="n">
        <v>123.751</v>
      </c>
      <c r="L172" s="1" t="n">
        <v>101.508</v>
      </c>
    </row>
    <row r="173" customFormat="false" ht="15" hidden="false" customHeight="true" outlineLevel="0" collapsed="false">
      <c r="A173" s="1" t="s">
        <v>416</v>
      </c>
      <c r="B173" s="1" t="n">
        <v>1966.555</v>
      </c>
      <c r="C173" s="1" t="n">
        <v>1374.664</v>
      </c>
      <c r="D173" s="1" t="n">
        <v>1852.844</v>
      </c>
      <c r="E173" s="1" t="n">
        <v>1303.751</v>
      </c>
      <c r="F173" s="1" t="n">
        <v>1099.907</v>
      </c>
      <c r="G173" s="1" t="n">
        <v>954.647</v>
      </c>
      <c r="H173" s="1" t="n">
        <v>1251.747</v>
      </c>
      <c r="I173" s="1" t="n">
        <v>1467.977</v>
      </c>
      <c r="J173" s="1" t="n">
        <v>1194.595</v>
      </c>
      <c r="K173" s="1" t="n">
        <v>1582.546</v>
      </c>
      <c r="L173" s="1" t="n">
        <v>1770.506</v>
      </c>
    </row>
    <row r="174" customFormat="false" ht="15" hidden="false" customHeight="true" outlineLevel="0" collapsed="false">
      <c r="A174" s="1" t="s">
        <v>417</v>
      </c>
      <c r="B174" s="1" t="n">
        <v>137338.404</v>
      </c>
      <c r="C174" s="1" t="n">
        <v>138101.654</v>
      </c>
      <c r="D174" s="1" t="n">
        <v>138515.924</v>
      </c>
      <c r="E174" s="1" t="n">
        <v>140649.565</v>
      </c>
      <c r="F174" s="1" t="n">
        <v>139534.171</v>
      </c>
      <c r="G174" s="1" t="n">
        <v>139759.426</v>
      </c>
      <c r="H174" s="1" t="n">
        <v>139924.364</v>
      </c>
      <c r="I174" s="1" t="n">
        <v>142025.456</v>
      </c>
      <c r="J174" s="1" t="n">
        <v>142254.022</v>
      </c>
      <c r="K174" s="1" t="n">
        <v>141140.652</v>
      </c>
      <c r="L174" s="1" t="n">
        <v>142855.625</v>
      </c>
    </row>
    <row r="175" customFormat="false" ht="15" hidden="false" customHeight="true" outlineLevel="0" collapsed="false">
      <c r="A175" s="1" t="s">
        <v>531</v>
      </c>
      <c r="B175" s="1" t="n">
        <v>13.7052852310705</v>
      </c>
      <c r="C175" s="1" t="n">
        <v>9.45897432915612</v>
      </c>
      <c r="D175" s="1" t="n">
        <v>12.7648283961922</v>
      </c>
      <c r="E175" s="1" t="n">
        <v>9.26949898494176</v>
      </c>
      <c r="F175" s="1" t="n">
        <v>7.09335206499346</v>
      </c>
      <c r="G175" s="1" t="n">
        <v>5.7749307012752</v>
      </c>
      <c r="H175" s="1" t="n">
        <v>7.66516258741044</v>
      </c>
      <c r="I175" s="1" t="n">
        <v>8.93441947477359</v>
      </c>
      <c r="J175" s="1" t="n">
        <v>7.32965567750345</v>
      </c>
      <c r="K175" s="1" t="n">
        <v>10.335753585721</v>
      </c>
      <c r="L175" s="1" t="n">
        <v>11.6831101330452</v>
      </c>
    </row>
    <row r="176" customFormat="false" ht="15" hidden="false" customHeight="true" outlineLevel="0" collapsed="false">
      <c r="A176" s="1" t="s">
        <v>419</v>
      </c>
      <c r="B176" s="1" t="n">
        <v>0.6137613190845</v>
      </c>
      <c r="C176" s="1" t="n">
        <v>0.495026656233965</v>
      </c>
      <c r="D176" s="1" t="n">
        <v>0.611568674226943</v>
      </c>
      <c r="E176" s="1" t="n">
        <v>0</v>
      </c>
      <c r="F176" s="1" t="n">
        <v>0.789355031893944</v>
      </c>
      <c r="G176" s="1" t="n">
        <v>1.05571412406917</v>
      </c>
      <c r="H176" s="1" t="n">
        <v>1.2807204898212</v>
      </c>
      <c r="I176" s="1" t="n">
        <v>1.40159381005614</v>
      </c>
      <c r="J176" s="1" t="n">
        <v>1.06796277436711</v>
      </c>
      <c r="K176" s="1" t="n">
        <v>0.876792038625413</v>
      </c>
      <c r="L176" s="1" t="n">
        <v>0.710563549737716</v>
      </c>
    </row>
    <row r="177" customFormat="false" ht="15" hidden="false" customHeight="true" outlineLevel="0" collapsed="false">
      <c r="A177" s="1" t="s">
        <v>420</v>
      </c>
      <c r="B177" s="1" t="n">
        <v>14.319046550155</v>
      </c>
      <c r="C177" s="1" t="n">
        <v>9.95400098539008</v>
      </c>
      <c r="D177" s="1" t="n">
        <v>13.3763970704191</v>
      </c>
      <c r="E177" s="1" t="n">
        <v>9.26949898494176</v>
      </c>
      <c r="F177" s="1" t="n">
        <v>7.8827070968874</v>
      </c>
      <c r="G177" s="1" t="n">
        <v>6.83064482534437</v>
      </c>
      <c r="H177" s="1" t="n">
        <v>8.94588307723164</v>
      </c>
      <c r="I177" s="1" t="n">
        <v>10.3360132848297</v>
      </c>
      <c r="J177" s="1" t="n">
        <v>8.39761845187056</v>
      </c>
      <c r="K177" s="1" t="n">
        <v>11.2125456243464</v>
      </c>
      <c r="L177" s="1" t="n">
        <v>12.3936736827829</v>
      </c>
    </row>
    <row r="178" customFormat="false" ht="15" hidden="false" customHeight="true" outlineLevel="0" collapsed="false">
      <c r="A178" s="1" t="s">
        <v>421</v>
      </c>
      <c r="B178" s="1" t="n">
        <v>0.0627082678390088</v>
      </c>
      <c r="C178" s="1" t="n">
        <v>0.0430010009364901</v>
      </c>
      <c r="D178" s="1" t="n">
        <v>0.0594833350919893</v>
      </c>
      <c r="E178" s="1" t="n">
        <v>0.0354371608439628</v>
      </c>
      <c r="F178" s="1" t="n">
        <v>0.0367250148960611</v>
      </c>
      <c r="G178" s="1" t="n">
        <v>0.0219937480309838</v>
      </c>
      <c r="H178" s="1" t="n">
        <v>0.0404878238640866</v>
      </c>
      <c r="I178" s="1" t="n">
        <v>0.0424616541948984</v>
      </c>
      <c r="J178" s="1" t="n">
        <v>0.0303436475245293</v>
      </c>
      <c r="K178" s="1" t="n">
        <v>0.0453207913512743</v>
      </c>
      <c r="L178" s="1" t="n">
        <v>0.0492077757261276</v>
      </c>
    </row>
    <row r="179" customFormat="false" ht="15" hidden="false" customHeight="true" outlineLevel="0" collapsed="false">
      <c r="A179" s="1" t="s">
        <v>133</v>
      </c>
      <c r="B179" s="1" t="n">
        <v>177.15</v>
      </c>
      <c r="C179" s="1" t="n">
        <v>178.41</v>
      </c>
      <c r="D179" s="1" t="n">
        <v>174.05</v>
      </c>
      <c r="E179" s="1" t="n">
        <v>209.7</v>
      </c>
      <c r="F179" s="1" t="n">
        <v>160.43</v>
      </c>
      <c r="G179" s="1" t="n">
        <v>252.59</v>
      </c>
      <c r="H179" s="1" t="n">
        <v>161.52</v>
      </c>
      <c r="I179" s="1" t="n">
        <v>187.22</v>
      </c>
      <c r="J179" s="1" t="n">
        <v>219.97</v>
      </c>
      <c r="K179" s="1" t="n">
        <v>181.31</v>
      </c>
      <c r="L179" s="1" t="n">
        <v>188.69</v>
      </c>
    </row>
    <row r="180" customFormat="false" ht="15" hidden="false" customHeight="true" outlineLevel="0" collapsed="false">
      <c r="A180" s="1" t="s">
        <v>135</v>
      </c>
      <c r="B180" s="1" t="n">
        <v>228.343837959556</v>
      </c>
      <c r="C180" s="1" t="n">
        <v>231.483006641905</v>
      </c>
      <c r="D180" s="1" t="n">
        <v>224.876380077427</v>
      </c>
      <c r="E180" s="1" t="n">
        <v>261.575667016816</v>
      </c>
      <c r="F180" s="1" t="n">
        <v>214.641358735919</v>
      </c>
      <c r="G180" s="1" t="n">
        <v>310.572114208168</v>
      </c>
      <c r="H180" s="1" t="n">
        <v>220.952430223517</v>
      </c>
      <c r="I180" s="1" t="n">
        <v>243.41993925596</v>
      </c>
      <c r="J180" s="1" t="n">
        <v>276.750461363686</v>
      </c>
      <c r="K180" s="1" t="n">
        <v>247.404012375683</v>
      </c>
      <c r="L180" s="1" t="n">
        <v>251.864131225144</v>
      </c>
    </row>
    <row r="181" customFormat="false" ht="15" hidden="false" customHeight="true" outlineLevel="0" collapsed="false">
      <c r="A181" s="1" t="s">
        <v>532</v>
      </c>
    </row>
    <row r="182" customFormat="false" ht="15" hidden="false" customHeight="true" outlineLevel="0" collapsed="false">
      <c r="A182" s="1" t="s">
        <v>533</v>
      </c>
    </row>
    <row r="183" customFormat="false" ht="15" hidden="false" customHeight="true" outlineLevel="0" collapsed="false">
      <c r="A183" s="1" t="s">
        <v>534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183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535</v>
      </c>
    </row>
    <row r="2" customFormat="false" ht="15" hidden="false" customHeight="true" outlineLevel="0" collapsed="false">
      <c r="A2" s="1" t="s">
        <v>536</v>
      </c>
    </row>
    <row r="3" customFormat="false" ht="15" hidden="false" customHeight="true" outlineLevel="0" collapsed="false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  <c r="G3" s="1" t="s">
        <v>251</v>
      </c>
      <c r="H3" s="1" t="s">
        <v>252</v>
      </c>
      <c r="I3" s="1" t="s">
        <v>253</v>
      </c>
      <c r="J3" s="1" t="s">
        <v>254</v>
      </c>
      <c r="K3" s="1" t="s">
        <v>255</v>
      </c>
      <c r="L3" s="1" t="s">
        <v>256</v>
      </c>
      <c r="M3" s="1" t="s">
        <v>257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262</v>
      </c>
      <c r="S3" s="1" t="s">
        <v>263</v>
      </c>
      <c r="T3" s="1" t="s">
        <v>264</v>
      </c>
      <c r="U3" s="1" t="s">
        <v>265</v>
      </c>
      <c r="V3" s="1" t="s">
        <v>266</v>
      </c>
      <c r="W3" s="1" t="s">
        <v>267</v>
      </c>
      <c r="X3" s="1" t="s">
        <v>268</v>
      </c>
      <c r="Y3" s="1" t="s">
        <v>269</v>
      </c>
      <c r="Z3" s="1" t="s">
        <v>270</v>
      </c>
      <c r="AA3" s="1" t="s">
        <v>271</v>
      </c>
      <c r="AB3" s="1" t="s">
        <v>272</v>
      </c>
      <c r="AC3" s="1" t="s">
        <v>273</v>
      </c>
      <c r="AD3" s="1" t="s">
        <v>274</v>
      </c>
      <c r="AE3" s="1" t="s">
        <v>275</v>
      </c>
      <c r="AF3" s="1" t="s">
        <v>276</v>
      </c>
      <c r="AG3" s="1" t="s">
        <v>277</v>
      </c>
      <c r="AH3" s="1" t="s">
        <v>278</v>
      </c>
      <c r="AI3" s="1" t="s">
        <v>279</v>
      </c>
      <c r="AJ3" s="1" t="s">
        <v>280</v>
      </c>
      <c r="AK3" s="1" t="s">
        <v>281</v>
      </c>
      <c r="AL3" s="1" t="s">
        <v>282</v>
      </c>
      <c r="AM3" s="1" t="s">
        <v>283</v>
      </c>
      <c r="AN3" s="1" t="s">
        <v>284</v>
      </c>
      <c r="AO3" s="1" t="s">
        <v>285</v>
      </c>
      <c r="AP3" s="1" t="s">
        <v>286</v>
      </c>
      <c r="AQ3" s="1" t="s">
        <v>56</v>
      </c>
    </row>
    <row r="4" customFormat="false" ht="15" hidden="false" customHeight="true" outlineLevel="0" collapsed="false">
      <c r="A4" s="1" t="s">
        <v>537</v>
      </c>
    </row>
    <row r="5" customFormat="false" ht="15" hidden="false" customHeight="true" outlineLevel="0" collapsed="false">
      <c r="A5" s="1" t="s">
        <v>428</v>
      </c>
      <c r="B5" s="1" t="n">
        <v>3731831</v>
      </c>
      <c r="C5" s="1" t="n">
        <v>228400</v>
      </c>
      <c r="D5" s="1" t="n">
        <v>217492</v>
      </c>
      <c r="E5" s="1" t="n">
        <v>302381</v>
      </c>
      <c r="F5" s="1" t="n">
        <v>149941</v>
      </c>
      <c r="G5" s="1" t="n">
        <v>204160</v>
      </c>
      <c r="H5" s="1" t="n">
        <v>144196</v>
      </c>
      <c r="I5" s="1" t="n">
        <v>130084</v>
      </c>
      <c r="J5" s="1" t="n">
        <v>220548</v>
      </c>
      <c r="K5" s="1" t="n">
        <v>118410</v>
      </c>
      <c r="L5" s="1" t="n">
        <v>223846</v>
      </c>
      <c r="M5" s="1" t="n">
        <v>122388</v>
      </c>
      <c r="N5" s="1" t="n">
        <v>109257</v>
      </c>
      <c r="O5" s="1" t="n">
        <v>321299</v>
      </c>
      <c r="P5" s="1" t="n">
        <v>277846</v>
      </c>
      <c r="Q5" s="1" t="n">
        <v>301306</v>
      </c>
      <c r="R5" s="1" t="n">
        <v>332671</v>
      </c>
      <c r="S5" s="1" t="n">
        <v>271481</v>
      </c>
      <c r="T5" s="1" t="n">
        <v>95365</v>
      </c>
      <c r="U5" s="1" t="n">
        <v>262984</v>
      </c>
      <c r="V5" s="1" t="n">
        <v>60364</v>
      </c>
      <c r="W5" s="1" t="n">
        <v>328040</v>
      </c>
      <c r="X5" s="1" t="n">
        <v>447332</v>
      </c>
      <c r="Y5" s="1" t="n">
        <v>560978</v>
      </c>
      <c r="Z5" s="1" t="n">
        <v>73798</v>
      </c>
      <c r="AA5" s="1" t="n">
        <v>232678</v>
      </c>
      <c r="AB5" s="1" t="n">
        <v>335165</v>
      </c>
      <c r="AC5" s="1" t="n">
        <v>165354</v>
      </c>
      <c r="AD5" s="1" t="n">
        <v>220071</v>
      </c>
      <c r="AE5" s="1" t="n">
        <v>144862</v>
      </c>
      <c r="AF5" s="1" t="n">
        <v>181286</v>
      </c>
      <c r="AG5" s="1" t="n">
        <v>322269</v>
      </c>
      <c r="AH5" s="1" t="n">
        <v>305032</v>
      </c>
      <c r="AI5" s="1" t="n">
        <v>183555</v>
      </c>
      <c r="AJ5" s="1" t="n">
        <v>148517</v>
      </c>
      <c r="AK5" s="1" t="n">
        <v>433871</v>
      </c>
      <c r="AL5" s="1" t="n">
        <v>264798</v>
      </c>
      <c r="AM5" s="1" t="n">
        <v>198785</v>
      </c>
      <c r="AN5" s="1" t="n">
        <v>296868</v>
      </c>
      <c r="AO5" s="1" t="n">
        <v>391498</v>
      </c>
      <c r="AP5" s="1" t="n">
        <v>93101</v>
      </c>
      <c r="AQ5" s="1" t="n">
        <v>117740</v>
      </c>
    </row>
    <row r="6" customFormat="false" ht="15" hidden="false" customHeight="true" outlineLevel="0" collapsed="false">
      <c r="A6" s="1" t="s">
        <v>538</v>
      </c>
      <c r="B6" s="1" t="n">
        <v>3586985</v>
      </c>
      <c r="C6" s="1" t="n">
        <v>218067</v>
      </c>
      <c r="D6" s="1" t="n">
        <v>207543</v>
      </c>
      <c r="E6" s="1" t="n">
        <v>276477</v>
      </c>
      <c r="J6" s="1" t="n">
        <v>211036</v>
      </c>
      <c r="K6" s="1" t="n">
        <v>112830</v>
      </c>
      <c r="L6" s="1" t="n">
        <v>214164</v>
      </c>
      <c r="M6" s="1" t="n">
        <v>116415</v>
      </c>
      <c r="N6" s="1" t="n">
        <v>103766</v>
      </c>
      <c r="O6" s="1" t="n">
        <v>308196</v>
      </c>
      <c r="P6" s="1" t="n">
        <v>266333</v>
      </c>
      <c r="Q6" s="1" t="n">
        <v>288992</v>
      </c>
      <c r="Z6" s="1" t="n">
        <v>69993</v>
      </c>
      <c r="AA6" s="1" t="n">
        <v>223328</v>
      </c>
      <c r="AB6" s="1" t="n">
        <v>322252</v>
      </c>
      <c r="AC6" s="1" t="n">
        <v>158248</v>
      </c>
      <c r="AD6" s="1" t="n">
        <v>211263</v>
      </c>
      <c r="AE6" s="1" t="n">
        <v>138430</v>
      </c>
      <c r="AF6" s="1" t="n">
        <v>171735</v>
      </c>
      <c r="AG6" s="1" t="n">
        <v>310920</v>
      </c>
      <c r="AL6" s="1" t="n">
        <v>256236</v>
      </c>
      <c r="AM6" s="1" t="n">
        <v>192001</v>
      </c>
      <c r="AN6" s="1" t="n">
        <v>288695</v>
      </c>
      <c r="AO6" s="1" t="n">
        <v>381735</v>
      </c>
      <c r="AP6" s="1" t="n">
        <v>89723</v>
      </c>
      <c r="AQ6" s="1" t="n">
        <v>113780</v>
      </c>
    </row>
    <row r="7" customFormat="false" ht="15" hidden="false" customHeight="true" outlineLevel="0" collapsed="false">
      <c r="A7" s="1" t="s">
        <v>539</v>
      </c>
      <c r="B7" s="1" t="n">
        <v>23495</v>
      </c>
      <c r="C7" s="1" t="n">
        <v>20991</v>
      </c>
      <c r="D7" s="1" t="n">
        <v>19517</v>
      </c>
      <c r="E7" s="1" t="n">
        <v>18012</v>
      </c>
      <c r="F7" s="1" t="n">
        <v>22252</v>
      </c>
      <c r="G7" s="1" t="n">
        <v>21589</v>
      </c>
      <c r="H7" s="1" t="n">
        <v>20861</v>
      </c>
      <c r="I7" s="1" t="n">
        <v>20791</v>
      </c>
      <c r="J7" s="1" t="n">
        <v>23444</v>
      </c>
      <c r="K7" s="1" t="n">
        <v>23484</v>
      </c>
      <c r="L7" s="1" t="n">
        <v>22247</v>
      </c>
      <c r="M7" s="1" t="n">
        <v>23310</v>
      </c>
      <c r="N7" s="1" t="n">
        <v>26396</v>
      </c>
      <c r="O7" s="1" t="n">
        <v>24369</v>
      </c>
      <c r="P7" s="1" t="n">
        <v>21940</v>
      </c>
      <c r="Q7" s="1" t="n">
        <v>22639</v>
      </c>
      <c r="R7" s="1" t="n">
        <v>27709</v>
      </c>
      <c r="S7" s="1" t="n">
        <v>23608</v>
      </c>
      <c r="T7" s="1" t="n">
        <v>20196</v>
      </c>
      <c r="U7" s="1" t="n">
        <v>22312</v>
      </c>
      <c r="V7" s="1" t="n">
        <v>26130</v>
      </c>
      <c r="W7" s="1" t="n">
        <v>24455</v>
      </c>
      <c r="X7" s="1" t="n">
        <v>23772</v>
      </c>
      <c r="Y7" s="1" t="n">
        <v>23798</v>
      </c>
      <c r="Z7" s="1" t="n">
        <v>30747</v>
      </c>
      <c r="AA7" s="1" t="n">
        <v>26559</v>
      </c>
      <c r="AB7" s="1" t="n">
        <v>25729</v>
      </c>
      <c r="AC7" s="1" t="n">
        <v>27269</v>
      </c>
      <c r="AD7" s="1" t="n">
        <v>31466</v>
      </c>
      <c r="AE7" s="1" t="n">
        <v>30679</v>
      </c>
      <c r="AF7" s="1" t="n">
        <v>28169</v>
      </c>
      <c r="AG7" s="1" t="n">
        <v>29490</v>
      </c>
      <c r="AH7" s="1" t="n">
        <v>35458</v>
      </c>
      <c r="AI7" s="1" t="n">
        <v>33511</v>
      </c>
      <c r="AJ7" s="1" t="n">
        <v>31412</v>
      </c>
      <c r="AK7" s="1" t="n">
        <v>32358</v>
      </c>
      <c r="AL7" s="1" t="n">
        <v>35816</v>
      </c>
      <c r="AM7" s="1" t="n">
        <v>34786</v>
      </c>
      <c r="AN7" s="1" t="n">
        <v>30089</v>
      </c>
      <c r="AO7" s="1" t="n">
        <v>32678</v>
      </c>
      <c r="AP7" s="1" t="n">
        <v>35141</v>
      </c>
      <c r="AQ7" s="1" t="n">
        <v>38149</v>
      </c>
    </row>
    <row r="8" customFormat="false" ht="15" hidden="false" customHeight="true" outlineLevel="0" collapsed="false">
      <c r="A8" s="1" t="s">
        <v>540</v>
      </c>
      <c r="B8" s="1" t="n">
        <v>16717</v>
      </c>
      <c r="C8" s="1" t="n">
        <v>18296</v>
      </c>
      <c r="D8" s="1" t="n">
        <v>12395</v>
      </c>
      <c r="E8" s="1" t="n">
        <v>10432</v>
      </c>
      <c r="F8" s="1" t="n">
        <v>14173</v>
      </c>
      <c r="G8" s="1" t="n">
        <v>13626</v>
      </c>
      <c r="H8" s="1" t="n">
        <v>12567</v>
      </c>
      <c r="I8" s="1" t="n">
        <v>11858</v>
      </c>
      <c r="J8" s="1" t="n">
        <v>16278</v>
      </c>
      <c r="K8" s="1" t="n">
        <v>12502</v>
      </c>
      <c r="L8" s="1" t="n">
        <v>12640</v>
      </c>
      <c r="M8" s="1" t="n">
        <v>12393</v>
      </c>
      <c r="N8" s="1" t="n">
        <v>15381</v>
      </c>
      <c r="O8" s="1" t="n">
        <v>14329</v>
      </c>
      <c r="P8" s="1" t="n">
        <v>11417</v>
      </c>
      <c r="Q8" s="1" t="n">
        <v>11630</v>
      </c>
      <c r="R8" s="1" t="n">
        <v>14518</v>
      </c>
      <c r="S8" s="1" t="n">
        <v>11835</v>
      </c>
      <c r="T8" s="1" t="n">
        <v>10859</v>
      </c>
      <c r="U8" s="1" t="n">
        <v>11093</v>
      </c>
      <c r="V8" s="1" t="n">
        <v>15383</v>
      </c>
      <c r="W8" s="1" t="n">
        <v>14678</v>
      </c>
      <c r="X8" s="1" t="n">
        <v>13041</v>
      </c>
      <c r="Y8" s="1" t="n">
        <v>13404</v>
      </c>
      <c r="Z8" s="1" t="n">
        <v>17238</v>
      </c>
      <c r="AA8" s="1" t="n">
        <v>16423</v>
      </c>
      <c r="AB8" s="1" t="n">
        <v>13372</v>
      </c>
      <c r="AC8" s="1" t="n">
        <v>11677</v>
      </c>
      <c r="AD8" s="1" t="n">
        <v>16165</v>
      </c>
      <c r="AE8" s="1" t="n">
        <v>18876</v>
      </c>
      <c r="AF8" s="1" t="n">
        <v>14094</v>
      </c>
      <c r="AG8" s="1" t="n">
        <v>11581</v>
      </c>
      <c r="AH8" s="1" t="n">
        <v>15720</v>
      </c>
      <c r="AI8" s="1" t="n">
        <v>18631</v>
      </c>
      <c r="AJ8" s="1" t="n">
        <v>14551</v>
      </c>
      <c r="AK8" s="1" t="n">
        <v>12751</v>
      </c>
      <c r="AL8" s="1" t="n">
        <v>18255</v>
      </c>
      <c r="AM8" s="1" t="n">
        <v>18531</v>
      </c>
      <c r="AN8" s="1" t="n">
        <v>14664</v>
      </c>
      <c r="AO8" s="1" t="n">
        <v>13830</v>
      </c>
      <c r="AP8" s="1" t="n">
        <v>16865</v>
      </c>
      <c r="AQ8" s="1" t="n">
        <v>16640</v>
      </c>
    </row>
    <row r="9" customFormat="false" ht="15" hidden="false" customHeight="true" outlineLevel="0" collapsed="false">
      <c r="A9" s="1" t="s">
        <v>541</v>
      </c>
      <c r="B9" s="1" t="n">
        <v>172885</v>
      </c>
      <c r="C9" s="1" t="n">
        <v>176127</v>
      </c>
      <c r="D9" s="1" t="n">
        <v>179230</v>
      </c>
      <c r="E9" s="1" t="n">
        <v>177407</v>
      </c>
      <c r="F9" s="1" t="n">
        <v>178968</v>
      </c>
      <c r="G9" s="1" t="n">
        <v>179896</v>
      </c>
      <c r="H9" s="1" t="n">
        <v>184100</v>
      </c>
      <c r="I9" s="1" t="n">
        <v>200785</v>
      </c>
      <c r="J9" s="1" t="n">
        <v>196309</v>
      </c>
      <c r="K9" s="1" t="n">
        <v>192942</v>
      </c>
      <c r="L9" s="1" t="n">
        <v>194618</v>
      </c>
      <c r="M9" s="1" t="n">
        <v>201856</v>
      </c>
      <c r="N9" s="1" t="n">
        <v>204215</v>
      </c>
      <c r="O9" s="1" t="n">
        <v>200508</v>
      </c>
      <c r="P9" s="1" t="n">
        <v>211478</v>
      </c>
      <c r="Q9" s="1" t="n">
        <v>214882</v>
      </c>
      <c r="R9" s="1" t="n">
        <v>212422</v>
      </c>
      <c r="S9" s="1" t="n">
        <v>205976</v>
      </c>
      <c r="T9" s="1" t="n">
        <v>200605</v>
      </c>
      <c r="U9" s="1" t="n">
        <v>201829</v>
      </c>
      <c r="V9" s="1" t="n">
        <v>199962</v>
      </c>
      <c r="W9" s="1" t="n">
        <v>200673</v>
      </c>
      <c r="X9" s="1" t="n">
        <v>215397</v>
      </c>
      <c r="Y9" s="1" t="n">
        <v>222240</v>
      </c>
      <c r="Z9" s="1" t="n">
        <v>229961</v>
      </c>
      <c r="AA9" s="1" t="n">
        <v>223806</v>
      </c>
      <c r="AB9" s="1" t="n">
        <v>214129</v>
      </c>
      <c r="AC9" s="1" t="n">
        <v>214272</v>
      </c>
      <c r="AD9" s="1" t="n">
        <v>215830</v>
      </c>
      <c r="AE9" s="1" t="n">
        <v>221355</v>
      </c>
      <c r="AF9" s="1" t="n">
        <v>224736</v>
      </c>
      <c r="AG9" s="1" t="n">
        <v>226788</v>
      </c>
      <c r="AH9" s="1" t="n">
        <v>225695</v>
      </c>
      <c r="AI9" s="1" t="n">
        <v>224398</v>
      </c>
      <c r="AJ9" s="1" t="n">
        <v>237948</v>
      </c>
      <c r="AK9" s="1" t="n">
        <v>264150</v>
      </c>
      <c r="AL9" s="1" t="n">
        <v>256746</v>
      </c>
      <c r="AM9" s="1" t="n">
        <v>240889</v>
      </c>
      <c r="AN9" s="1" t="n">
        <v>254657</v>
      </c>
      <c r="AO9" s="1" t="n">
        <v>258108</v>
      </c>
      <c r="AP9" s="1" t="n">
        <v>247496</v>
      </c>
      <c r="AQ9" s="1" t="n">
        <v>246379</v>
      </c>
    </row>
    <row r="10" customFormat="false" ht="15" hidden="false" customHeight="true" outlineLevel="0" collapsed="false">
      <c r="A10" s="1" t="s">
        <v>542</v>
      </c>
      <c r="B10" s="1" t="n">
        <v>213492</v>
      </c>
      <c r="C10" s="1" t="n">
        <v>86472</v>
      </c>
      <c r="D10" s="1" t="n">
        <v>86352</v>
      </c>
      <c r="E10" s="1" t="n">
        <v>95930</v>
      </c>
      <c r="F10" s="1" t="n">
        <v>106210</v>
      </c>
      <c r="G10" s="1" t="n">
        <v>91224</v>
      </c>
      <c r="H10" s="1" t="n">
        <v>91145</v>
      </c>
      <c r="I10" s="1" t="n">
        <v>95311</v>
      </c>
      <c r="J10" s="1" t="n">
        <v>116104</v>
      </c>
      <c r="K10" s="1" t="n">
        <v>94131</v>
      </c>
      <c r="L10" s="1" t="n">
        <v>111219</v>
      </c>
      <c r="M10" s="1" t="n">
        <v>91906</v>
      </c>
      <c r="N10" s="1" t="n">
        <v>94938</v>
      </c>
      <c r="O10" s="1" t="n">
        <v>108902</v>
      </c>
      <c r="P10" s="1" t="n">
        <v>85936</v>
      </c>
      <c r="Q10" s="1" t="n">
        <v>100300</v>
      </c>
      <c r="R10" s="1" t="n">
        <v>85590</v>
      </c>
      <c r="S10" s="1" t="n">
        <v>81885</v>
      </c>
      <c r="T10" s="1" t="n">
        <v>80874</v>
      </c>
      <c r="U10" s="1" t="n">
        <v>116724</v>
      </c>
      <c r="V10" s="1" t="n">
        <v>67358</v>
      </c>
      <c r="W10" s="1" t="n">
        <v>67124</v>
      </c>
      <c r="X10" s="1" t="n">
        <v>68251</v>
      </c>
      <c r="Y10" s="1" t="n">
        <v>69740</v>
      </c>
      <c r="Z10" s="1" t="n">
        <v>72792</v>
      </c>
      <c r="AA10" s="1" t="n">
        <v>71889</v>
      </c>
      <c r="AB10" s="1" t="n">
        <v>72412</v>
      </c>
      <c r="AC10" s="1" t="n">
        <v>65827</v>
      </c>
      <c r="AD10" s="1" t="n">
        <v>66401</v>
      </c>
      <c r="AE10" s="1" t="n">
        <v>65590</v>
      </c>
      <c r="AF10" s="1" t="n">
        <v>68891</v>
      </c>
      <c r="AG10" s="1" t="n">
        <v>68674</v>
      </c>
      <c r="AH10" s="1" t="n">
        <v>67212</v>
      </c>
      <c r="AI10" s="1" t="n">
        <v>65828</v>
      </c>
      <c r="AJ10" s="1" t="n">
        <v>72722</v>
      </c>
      <c r="AK10" s="1" t="n">
        <v>79973</v>
      </c>
      <c r="AL10" s="1" t="n">
        <v>72114</v>
      </c>
      <c r="AM10" s="1" t="n">
        <v>75317</v>
      </c>
      <c r="AN10" s="1" t="n">
        <v>80141</v>
      </c>
      <c r="AO10" s="1" t="n">
        <v>79226</v>
      </c>
      <c r="AP10" s="1" t="n">
        <v>77370</v>
      </c>
      <c r="AQ10" s="1" t="n">
        <v>82462</v>
      </c>
    </row>
    <row r="11" customFormat="false" ht="15" hidden="false" customHeight="true" outlineLevel="0" collapsed="false">
      <c r="A11" s="1" t="s">
        <v>543</v>
      </c>
      <c r="B11" s="1" t="n">
        <v>5394</v>
      </c>
      <c r="C11" s="1" t="n">
        <v>2345</v>
      </c>
      <c r="D11" s="1" t="n">
        <v>2261</v>
      </c>
      <c r="E11" s="1" t="n">
        <v>2633</v>
      </c>
      <c r="F11" s="1" t="n">
        <v>2296</v>
      </c>
      <c r="G11" s="1" t="n">
        <v>2087</v>
      </c>
      <c r="H11" s="1" t="n">
        <v>2064</v>
      </c>
      <c r="I11" s="1" t="n">
        <v>2079</v>
      </c>
      <c r="J11" s="1" t="n">
        <v>3679</v>
      </c>
      <c r="K11" s="1" t="n">
        <v>2099</v>
      </c>
      <c r="L11" s="1" t="n">
        <v>3276</v>
      </c>
      <c r="M11" s="1" t="n">
        <v>2256</v>
      </c>
      <c r="N11" s="1" t="n">
        <v>2136</v>
      </c>
      <c r="O11" s="1" t="n">
        <v>3647</v>
      </c>
      <c r="P11" s="1" t="n">
        <v>2881</v>
      </c>
      <c r="Q11" s="1" t="n">
        <v>3006</v>
      </c>
      <c r="R11" s="1" t="n">
        <v>2041</v>
      </c>
      <c r="S11" s="1" t="n">
        <v>2111</v>
      </c>
      <c r="T11" s="1" t="n">
        <v>2101</v>
      </c>
      <c r="U11" s="1" t="n">
        <v>2686</v>
      </c>
      <c r="V11" s="1" t="n">
        <v>2185</v>
      </c>
      <c r="W11" s="1" t="n">
        <v>1939</v>
      </c>
      <c r="X11" s="1" t="n">
        <v>2048</v>
      </c>
      <c r="Y11" s="1" t="n">
        <v>2565</v>
      </c>
      <c r="Z11" s="1" t="n">
        <v>2077</v>
      </c>
      <c r="AA11" s="1" t="n">
        <v>2124</v>
      </c>
      <c r="AB11" s="1" t="n">
        <v>2220</v>
      </c>
      <c r="AC11" s="1" t="n">
        <v>2308</v>
      </c>
      <c r="AD11" s="1" t="n">
        <v>1979</v>
      </c>
      <c r="AE11" s="1" t="n">
        <v>2017</v>
      </c>
      <c r="AF11" s="1" t="n">
        <v>3027</v>
      </c>
      <c r="AG11" s="1" t="n">
        <v>1918</v>
      </c>
      <c r="AH11" s="1" t="n">
        <v>1918</v>
      </c>
      <c r="AI11" s="1" t="n">
        <v>1918</v>
      </c>
      <c r="AJ11" s="1" t="n">
        <v>1948</v>
      </c>
      <c r="AK11" s="1" t="n">
        <v>2050</v>
      </c>
      <c r="AL11" s="1" t="n">
        <v>2144</v>
      </c>
      <c r="AM11" s="1" t="n">
        <v>2103</v>
      </c>
      <c r="AN11" s="1" t="n">
        <v>2122</v>
      </c>
      <c r="AO11" s="1" t="n">
        <v>2399</v>
      </c>
      <c r="AP11" s="1" t="n">
        <v>2145</v>
      </c>
      <c r="AQ11" s="1" t="n">
        <v>2145</v>
      </c>
    </row>
    <row r="12" customFormat="false" ht="15" hidden="false" customHeight="true" outlineLevel="0" collapsed="false">
      <c r="A12" s="1" t="s">
        <v>544</v>
      </c>
      <c r="B12" s="1" t="n">
        <v>-3723479</v>
      </c>
      <c r="C12" s="1" t="n">
        <v>-57356</v>
      </c>
      <c r="D12" s="1" t="n">
        <v>-90036</v>
      </c>
      <c r="E12" s="1" t="n">
        <v>-173184</v>
      </c>
      <c r="F12" s="1" t="n">
        <v>-36707</v>
      </c>
      <c r="G12" s="1" t="n">
        <v>-87726</v>
      </c>
      <c r="H12" s="1" t="n">
        <v>-17328</v>
      </c>
      <c r="I12" s="1" t="n">
        <v>-15296</v>
      </c>
      <c r="J12" s="1" t="n">
        <v>-142213</v>
      </c>
      <c r="K12" s="1" t="n">
        <v>51</v>
      </c>
      <c r="L12" s="1" t="n">
        <v>-114672</v>
      </c>
      <c r="M12" s="1" t="n">
        <v>24</v>
      </c>
      <c r="N12" s="1" t="n">
        <v>21</v>
      </c>
      <c r="O12" s="1" t="n">
        <v>-138856</v>
      </c>
      <c r="P12" s="1" t="n">
        <v>-130565</v>
      </c>
      <c r="Q12" s="1" t="n">
        <v>-178237</v>
      </c>
      <c r="R12" s="1" t="n">
        <v>-207977</v>
      </c>
      <c r="S12" s="1" t="n">
        <v>-144266</v>
      </c>
      <c r="T12" s="1" t="n">
        <v>25</v>
      </c>
      <c r="U12" s="1" t="n">
        <v>-179589</v>
      </c>
      <c r="V12" s="1" t="n">
        <v>43</v>
      </c>
      <c r="W12" s="1" t="n">
        <v>-223738</v>
      </c>
      <c r="X12" s="1" t="n">
        <v>-363928</v>
      </c>
      <c r="Y12" s="1" t="n">
        <v>-484560</v>
      </c>
      <c r="Z12" s="1" t="n">
        <v>102</v>
      </c>
      <c r="AA12" s="1" t="n">
        <v>-107897</v>
      </c>
      <c r="AB12" s="1" t="n">
        <v>-196551</v>
      </c>
      <c r="AC12" s="1" t="n">
        <v>21</v>
      </c>
      <c r="AD12" s="1" t="n">
        <v>-100209</v>
      </c>
      <c r="AE12" s="1" t="n">
        <v>87</v>
      </c>
      <c r="AF12" s="1" t="n">
        <v>-26912</v>
      </c>
      <c r="AG12" s="1" t="n">
        <v>-155505</v>
      </c>
      <c r="AH12" s="1" t="n">
        <v>-188185</v>
      </c>
      <c r="AI12" s="1" t="n">
        <v>-39809</v>
      </c>
      <c r="AJ12" s="1" t="n">
        <v>165</v>
      </c>
      <c r="AK12" s="1" t="n">
        <v>-318968</v>
      </c>
      <c r="AL12" s="1" t="n">
        <v>-154152</v>
      </c>
      <c r="AM12" s="1" t="n">
        <v>-58280</v>
      </c>
      <c r="AN12" s="1" t="n">
        <v>-142685</v>
      </c>
      <c r="AO12" s="1" t="n">
        <v>-271271</v>
      </c>
      <c r="AP12" s="1" t="n">
        <v>32</v>
      </c>
      <c r="AQ12" s="1" t="n">
        <v>16744</v>
      </c>
    </row>
    <row r="13" customFormat="false" ht="15" hidden="false" customHeight="true" outlineLevel="0" collapsed="false">
      <c r="A13" s="1" t="s">
        <v>545</v>
      </c>
      <c r="B13" s="1" t="n">
        <v>1104</v>
      </c>
      <c r="C13" s="1" t="n">
        <v>800</v>
      </c>
      <c r="D13" s="1" t="n">
        <v>-7750</v>
      </c>
      <c r="E13" s="1" t="n">
        <v>1045</v>
      </c>
      <c r="F13" s="1" t="n">
        <v>1073</v>
      </c>
      <c r="G13" s="1" t="n">
        <v>682</v>
      </c>
      <c r="H13" s="1" t="n">
        <v>398</v>
      </c>
      <c r="I13" s="1" t="n">
        <v>1217</v>
      </c>
      <c r="J13" s="1" t="n">
        <v>977</v>
      </c>
      <c r="K13" s="1" t="n">
        <v>1031</v>
      </c>
      <c r="L13" s="1" t="n">
        <v>985</v>
      </c>
      <c r="M13" s="1" t="n">
        <v>674</v>
      </c>
      <c r="N13" s="1" t="n">
        <v>707</v>
      </c>
      <c r="O13" s="1" t="n">
        <v>-68765</v>
      </c>
      <c r="P13" s="1" t="n">
        <v>1152</v>
      </c>
      <c r="Q13" s="1" t="n">
        <v>961</v>
      </c>
      <c r="R13" s="1" t="n">
        <v>1157</v>
      </c>
      <c r="S13" s="1" t="n">
        <v>1042</v>
      </c>
      <c r="T13" s="1" t="n">
        <v>246</v>
      </c>
      <c r="U13" s="1" t="n">
        <v>839</v>
      </c>
      <c r="V13" s="1" t="n">
        <v>1611</v>
      </c>
      <c r="W13" s="1" t="n">
        <v>261</v>
      </c>
      <c r="X13" s="1" t="n">
        <v>1156</v>
      </c>
      <c r="Y13" s="1" t="n">
        <v>370</v>
      </c>
      <c r="Z13" s="1" t="n">
        <v>1261</v>
      </c>
      <c r="AA13" s="1" t="n">
        <v>1168</v>
      </c>
      <c r="AB13" s="1" t="n">
        <v>1027</v>
      </c>
      <c r="AC13" s="1" t="n">
        <v>1575</v>
      </c>
      <c r="AD13" s="1" t="n">
        <v>1382</v>
      </c>
      <c r="AE13" s="1" t="n">
        <v>1223</v>
      </c>
      <c r="AF13" s="1" t="n">
        <v>1242</v>
      </c>
      <c r="AG13" s="1" t="n">
        <v>1531</v>
      </c>
      <c r="AH13" s="1" t="n">
        <v>1698</v>
      </c>
      <c r="AI13" s="1" t="n">
        <v>1674</v>
      </c>
      <c r="AJ13" s="1" t="n">
        <v>1493</v>
      </c>
      <c r="AK13" s="1" t="n">
        <v>4109</v>
      </c>
      <c r="AL13" s="1" t="n">
        <v>6411</v>
      </c>
      <c r="AM13" s="1" t="n">
        <v>4996</v>
      </c>
      <c r="AN13" s="1" t="n">
        <v>3981</v>
      </c>
      <c r="AO13" s="1" t="n">
        <v>3527</v>
      </c>
      <c r="AP13" s="1" t="n">
        <v>2042</v>
      </c>
      <c r="AQ13" s="1" t="n">
        <v>2318</v>
      </c>
    </row>
    <row r="14" customFormat="false" ht="15" hidden="false" customHeight="true" outlineLevel="0" collapsed="false">
      <c r="A14" s="1" t="s">
        <v>546</v>
      </c>
      <c r="B14" s="1" t="n">
        <v>-11722</v>
      </c>
      <c r="C14" s="1" t="n">
        <v>0</v>
      </c>
      <c r="D14" s="1" t="n">
        <v>-4037</v>
      </c>
      <c r="E14" s="1" t="n">
        <v>28</v>
      </c>
      <c r="F14" s="1" t="n">
        <v>-19193</v>
      </c>
      <c r="G14" s="1" t="n">
        <v>23</v>
      </c>
      <c r="H14" s="1" t="n">
        <v>0</v>
      </c>
      <c r="I14" s="1" t="n">
        <v>3</v>
      </c>
      <c r="J14" s="1" t="n">
        <v>0</v>
      </c>
      <c r="K14" s="1" t="n">
        <v>-995</v>
      </c>
      <c r="L14" s="1" t="n">
        <v>0</v>
      </c>
      <c r="M14" s="1" t="n">
        <v>8</v>
      </c>
      <c r="N14" s="1" t="n">
        <v>-1</v>
      </c>
      <c r="O14" s="1" t="n">
        <v>-177</v>
      </c>
      <c r="P14" s="1" t="n">
        <v>-1899</v>
      </c>
      <c r="Q14" s="1" t="n">
        <v>33</v>
      </c>
      <c r="R14" s="1" t="n">
        <v>0</v>
      </c>
      <c r="S14" s="1" t="n">
        <v>0</v>
      </c>
      <c r="T14" s="1" t="n">
        <v>0</v>
      </c>
      <c r="U14" s="1" t="n">
        <v>-34234</v>
      </c>
      <c r="V14" s="1" t="n">
        <v>-5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67</v>
      </c>
      <c r="AM14" s="1" t="n">
        <v>11</v>
      </c>
      <c r="AN14" s="1" t="n">
        <v>2</v>
      </c>
      <c r="AO14" s="1" t="n">
        <v>0</v>
      </c>
      <c r="AP14" s="1" t="n">
        <v>0</v>
      </c>
      <c r="AQ14" s="1" t="n">
        <v>0</v>
      </c>
    </row>
    <row r="15" customFormat="false" ht="15" hidden="false" customHeight="true" outlineLevel="0" collapsed="false">
      <c r="A15" s="1" t="s">
        <v>547</v>
      </c>
      <c r="B15" s="1" t="n">
        <v>-3058</v>
      </c>
      <c r="C15" s="1" t="n">
        <v>-56525</v>
      </c>
      <c r="D15" s="1" t="n">
        <v>-5509</v>
      </c>
      <c r="E15" s="1" t="n">
        <v>-681</v>
      </c>
      <c r="F15" s="1" t="n">
        <v>-601</v>
      </c>
      <c r="G15" s="1" t="n">
        <v>-1162</v>
      </c>
      <c r="H15" s="1" t="n">
        <v>-3945</v>
      </c>
      <c r="I15" s="1" t="n">
        <v>-428</v>
      </c>
      <c r="J15" s="1" t="n">
        <v>-5880</v>
      </c>
      <c r="K15" s="1" t="n">
        <v>-1116</v>
      </c>
      <c r="L15" s="1" t="n">
        <v>-7864</v>
      </c>
      <c r="M15" s="1" t="n">
        <v>-457</v>
      </c>
      <c r="N15" s="1" t="n">
        <v>-581</v>
      </c>
      <c r="O15" s="1" t="n">
        <v>-1009</v>
      </c>
      <c r="P15" s="1" t="n">
        <v>-631</v>
      </c>
      <c r="Q15" s="1" t="n">
        <v>-596</v>
      </c>
      <c r="R15" s="1" t="n">
        <v>-1936</v>
      </c>
      <c r="S15" s="1" t="n">
        <v>-1511</v>
      </c>
      <c r="T15" s="1" t="n">
        <v>-535</v>
      </c>
      <c r="U15" s="1" t="n">
        <v>-1929</v>
      </c>
      <c r="V15" s="1" t="n">
        <v>-216</v>
      </c>
      <c r="W15" s="1" t="n">
        <v>-24104</v>
      </c>
      <c r="X15" s="1" t="n">
        <v>-973</v>
      </c>
      <c r="Y15" s="1" t="n">
        <v>-373</v>
      </c>
      <c r="Z15" s="1" t="n">
        <v>-3528</v>
      </c>
      <c r="AA15" s="1" t="n">
        <v>-596</v>
      </c>
      <c r="AB15" s="1" t="n">
        <v>-720</v>
      </c>
      <c r="AC15" s="1" t="n">
        <v>2651</v>
      </c>
      <c r="AD15" s="1" t="n">
        <v>-1538</v>
      </c>
      <c r="AE15" s="1" t="n">
        <v>-2131</v>
      </c>
      <c r="AF15" s="1" t="n">
        <v>-7627</v>
      </c>
      <c r="AG15" s="1" t="n">
        <v>-11049</v>
      </c>
      <c r="AH15" s="1" t="n">
        <v>-9329</v>
      </c>
      <c r="AI15" s="1" t="n">
        <v>-1328</v>
      </c>
      <c r="AJ15" s="1" t="n">
        <v>-15844</v>
      </c>
      <c r="AK15" s="1" t="n">
        <v>-3828</v>
      </c>
      <c r="AL15" s="1" t="n">
        <v>-1692</v>
      </c>
      <c r="AM15" s="1" t="n">
        <v>-2129</v>
      </c>
      <c r="AN15" s="1" t="n">
        <v>-45219</v>
      </c>
      <c r="AO15" s="1" t="n">
        <v>-3400</v>
      </c>
      <c r="AP15" s="1" t="n">
        <v>-2238</v>
      </c>
      <c r="AQ15" s="1" t="n">
        <v>-12954</v>
      </c>
    </row>
    <row r="16" customFormat="false" ht="15" hidden="false" customHeight="true" outlineLevel="0" collapsed="false">
      <c r="A16" s="1" t="s">
        <v>548</v>
      </c>
      <c r="B16" s="1" t="n">
        <v>2556</v>
      </c>
      <c r="C16" s="1" t="n">
        <v>1504</v>
      </c>
      <c r="D16" s="1" t="n">
        <v>10420</v>
      </c>
      <c r="E16" s="1" t="n">
        <v>-4112</v>
      </c>
      <c r="F16" s="1" t="n">
        <v>1090</v>
      </c>
      <c r="G16" s="1" t="n">
        <v>1042</v>
      </c>
      <c r="H16" s="1" t="n">
        <v>1028</v>
      </c>
      <c r="I16" s="1" t="n">
        <v>2026</v>
      </c>
      <c r="J16" s="1" t="n">
        <v>3441</v>
      </c>
      <c r="K16" s="1" t="n">
        <v>3769</v>
      </c>
      <c r="L16" s="1" t="n">
        <v>7661</v>
      </c>
      <c r="M16" s="1" t="n">
        <v>2396</v>
      </c>
      <c r="N16" s="1" t="n">
        <v>3275</v>
      </c>
      <c r="O16" s="1" t="n">
        <v>5117</v>
      </c>
      <c r="P16" s="1" t="n">
        <v>2813</v>
      </c>
      <c r="Q16" s="1" t="n">
        <v>6972</v>
      </c>
      <c r="R16" s="1" t="n">
        <v>2533</v>
      </c>
      <c r="S16" s="1" t="n">
        <v>1694</v>
      </c>
      <c r="T16" s="1" t="n">
        <v>4097</v>
      </c>
      <c r="U16" s="1" t="n">
        <v>9186</v>
      </c>
      <c r="V16" s="1" t="n">
        <v>4110</v>
      </c>
      <c r="W16" s="1" t="n">
        <v>3342</v>
      </c>
      <c r="X16" s="1" t="n">
        <v>3456</v>
      </c>
      <c r="Y16" s="1" t="n">
        <v>8367</v>
      </c>
      <c r="Z16" s="1" t="n">
        <v>3056</v>
      </c>
      <c r="AA16" s="1" t="n">
        <v>2380</v>
      </c>
      <c r="AB16" s="1" t="n">
        <v>3755</v>
      </c>
      <c r="AC16" s="1" t="n">
        <v>4473</v>
      </c>
      <c r="AD16" s="1" t="n">
        <v>8995</v>
      </c>
      <c r="AE16" s="1" t="n">
        <v>6564</v>
      </c>
      <c r="AF16" s="1" t="n">
        <v>4958</v>
      </c>
      <c r="AG16" s="1" t="n">
        <v>8902</v>
      </c>
      <c r="AH16" s="1" t="n">
        <v>31738</v>
      </c>
      <c r="AI16" s="1" t="n">
        <v>13385</v>
      </c>
      <c r="AJ16" s="1" t="n">
        <v>13971</v>
      </c>
      <c r="AK16" s="1" t="n">
        <v>14957</v>
      </c>
      <c r="AL16" s="1" t="n">
        <v>4156</v>
      </c>
      <c r="AM16" s="1" t="n">
        <v>4805</v>
      </c>
      <c r="AN16" s="1" t="n">
        <v>30942</v>
      </c>
      <c r="AO16" s="1" t="n">
        <v>20582</v>
      </c>
      <c r="AP16" s="1" t="n">
        <v>40788</v>
      </c>
      <c r="AQ16" s="1" t="n">
        <v>10004</v>
      </c>
    </row>
    <row r="17" customFormat="false" ht="15" hidden="false" customHeight="true" outlineLevel="0" collapsed="false">
      <c r="A17" s="1" t="s">
        <v>549</v>
      </c>
      <c r="B17" s="1" t="n">
        <v>350</v>
      </c>
      <c r="C17" s="1" t="n">
        <v>413</v>
      </c>
      <c r="D17" s="1" t="n">
        <v>426</v>
      </c>
      <c r="E17" s="1" t="n">
        <v>424</v>
      </c>
      <c r="F17" s="1" t="n">
        <v>262</v>
      </c>
      <c r="G17" s="1" t="n">
        <v>220</v>
      </c>
      <c r="H17" s="1" t="n">
        <v>228</v>
      </c>
      <c r="I17" s="1" t="n">
        <v>-232</v>
      </c>
      <c r="J17" s="1" t="n">
        <v>213</v>
      </c>
      <c r="K17" s="1" t="n">
        <v>274</v>
      </c>
      <c r="L17" s="1" t="n">
        <v>280</v>
      </c>
      <c r="M17" s="1" t="n">
        <v>111</v>
      </c>
      <c r="N17" s="1" t="n">
        <v>238</v>
      </c>
      <c r="O17" s="1" t="n">
        <v>246</v>
      </c>
      <c r="P17" s="1" t="n">
        <v>265</v>
      </c>
      <c r="Q17" s="1" t="n">
        <v>-3030</v>
      </c>
      <c r="R17" s="1" t="n">
        <v>53</v>
      </c>
      <c r="S17" s="1" t="n">
        <v>187</v>
      </c>
      <c r="T17" s="1" t="n">
        <v>262</v>
      </c>
      <c r="U17" s="1" t="n">
        <v>350</v>
      </c>
      <c r="V17" s="1" t="n">
        <v>153</v>
      </c>
      <c r="W17" s="1" t="n">
        <v>242</v>
      </c>
      <c r="X17" s="1" t="n">
        <v>284</v>
      </c>
      <c r="Y17" s="1" t="n">
        <v>236</v>
      </c>
      <c r="Z17" s="1" t="n">
        <v>282</v>
      </c>
      <c r="AA17" s="1" t="n">
        <v>291</v>
      </c>
      <c r="AB17" s="1" t="n">
        <v>152</v>
      </c>
      <c r="AC17" s="1" t="n">
        <v>175</v>
      </c>
      <c r="AD17" s="1" t="n">
        <v>298</v>
      </c>
      <c r="AE17" s="1" t="n">
        <v>336</v>
      </c>
      <c r="AF17" s="1" t="n">
        <v>258</v>
      </c>
      <c r="AG17" s="1" t="n">
        <v>256</v>
      </c>
      <c r="AH17" s="1" t="n">
        <v>304</v>
      </c>
      <c r="AI17" s="1" t="n">
        <v>331</v>
      </c>
      <c r="AJ17" s="1" t="n">
        <v>290</v>
      </c>
      <c r="AK17" s="1" t="n">
        <v>331</v>
      </c>
      <c r="AL17" s="1" t="n">
        <v>422</v>
      </c>
      <c r="AM17" s="1" t="n">
        <v>407</v>
      </c>
      <c r="AN17" s="1" t="n">
        <v>395</v>
      </c>
      <c r="AO17" s="1" t="n">
        <v>361</v>
      </c>
      <c r="AP17" s="1" t="n">
        <v>422</v>
      </c>
      <c r="AQ17" s="1" t="n">
        <v>411</v>
      </c>
    </row>
    <row r="18" customFormat="false" ht="15" hidden="false" customHeight="true" outlineLevel="0" collapsed="false">
      <c r="A18" s="1" t="s">
        <v>550</v>
      </c>
      <c r="B18" s="1" t="n">
        <v>0</v>
      </c>
      <c r="C18" s="1" t="n">
        <v>0</v>
      </c>
      <c r="D18" s="1" t="n">
        <v>0</v>
      </c>
      <c r="E18" s="1" t="n">
        <v>0</v>
      </c>
      <c r="F18" s="1" t="n">
        <v>0</v>
      </c>
      <c r="G18" s="1" t="n">
        <v>0</v>
      </c>
      <c r="H18" s="1" t="n">
        <v>0</v>
      </c>
      <c r="I18" s="1" t="n">
        <v>1693</v>
      </c>
      <c r="J18" s="1" t="n">
        <v>0</v>
      </c>
      <c r="K18" s="1" t="n">
        <v>0</v>
      </c>
      <c r="L18" s="1" t="n">
        <v>702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0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0</v>
      </c>
      <c r="Y18" s="1" t="n">
        <v>16769</v>
      </c>
      <c r="Z18" s="1" t="n">
        <v>0</v>
      </c>
      <c r="AA18" s="1" t="n">
        <v>0</v>
      </c>
      <c r="AB18" s="1" t="n">
        <v>0</v>
      </c>
      <c r="AC18" s="1" t="n">
        <v>0</v>
      </c>
      <c r="AD18" s="1" t="n">
        <v>0</v>
      </c>
      <c r="AE18" s="1" t="n">
        <v>0</v>
      </c>
      <c r="AF18" s="1" t="n">
        <v>0</v>
      </c>
      <c r="AG18" s="1" t="n">
        <v>0</v>
      </c>
      <c r="AH18" s="1" t="n">
        <v>0</v>
      </c>
      <c r="AI18" s="1" t="n">
        <v>0</v>
      </c>
      <c r="AJ18" s="1" t="n">
        <v>0</v>
      </c>
      <c r="AK18" s="1" t="n">
        <v>0</v>
      </c>
      <c r="AL18" s="1" t="n">
        <v>0</v>
      </c>
      <c r="AM18" s="1" t="n">
        <v>0</v>
      </c>
      <c r="AN18" s="1" t="n">
        <v>0</v>
      </c>
      <c r="AO18" s="1" t="n">
        <v>0</v>
      </c>
      <c r="AP18" s="1" t="n">
        <v>0</v>
      </c>
      <c r="AQ18" s="1" t="n">
        <v>0</v>
      </c>
    </row>
    <row r="19" customFormat="false" ht="15" hidden="false" customHeight="true" outlineLevel="0" collapsed="false">
      <c r="A19" s="1" t="s">
        <v>551</v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</row>
    <row r="20" customFormat="false" ht="15" hidden="false" customHeight="true" outlineLevel="0" collapsed="false">
      <c r="A20" s="1" t="s">
        <v>552</v>
      </c>
      <c r="B20" s="1" t="n">
        <v>0</v>
      </c>
      <c r="C20" s="1" t="n">
        <v>0</v>
      </c>
      <c r="D20" s="1" t="n">
        <v>0</v>
      </c>
      <c r="E20" s="1" t="n">
        <v>0</v>
      </c>
      <c r="F20" s="1" t="n">
        <v>0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0</v>
      </c>
      <c r="R20" s="1" t="n">
        <v>0</v>
      </c>
      <c r="S20" s="1" t="n">
        <v>0</v>
      </c>
      <c r="T20" s="1" t="n">
        <v>0</v>
      </c>
      <c r="U20" s="1" t="n">
        <v>0</v>
      </c>
      <c r="V20" s="1" t="n">
        <v>0</v>
      </c>
      <c r="W20" s="1" t="n">
        <v>0</v>
      </c>
      <c r="X20" s="1" t="n">
        <v>0</v>
      </c>
      <c r="Y20" s="1" t="n">
        <v>0</v>
      </c>
      <c r="Z20" s="1" t="n">
        <v>0</v>
      </c>
      <c r="AA20" s="1" t="n">
        <v>0</v>
      </c>
      <c r="AB20" s="1" t="n">
        <v>0</v>
      </c>
      <c r="AC20" s="1" t="n">
        <v>0</v>
      </c>
      <c r="AD20" s="1" t="n">
        <v>0</v>
      </c>
      <c r="AE20" s="1" t="n">
        <v>0</v>
      </c>
      <c r="AF20" s="1" t="n">
        <v>0</v>
      </c>
      <c r="AG20" s="1" t="n">
        <v>0</v>
      </c>
      <c r="AH20" s="1" t="n">
        <v>0</v>
      </c>
      <c r="AI20" s="1" t="n">
        <v>0</v>
      </c>
      <c r="AJ20" s="1" t="n">
        <v>0</v>
      </c>
      <c r="AK20" s="1" t="n">
        <v>0</v>
      </c>
      <c r="AL20" s="1" t="n">
        <v>0</v>
      </c>
      <c r="AM20" s="1" t="n">
        <v>0</v>
      </c>
      <c r="AN20" s="1" t="n">
        <v>0</v>
      </c>
      <c r="AO20" s="1" t="n">
        <v>0</v>
      </c>
      <c r="AP20" s="1" t="n">
        <v>0</v>
      </c>
      <c r="AQ20" s="1" t="n">
        <v>0</v>
      </c>
    </row>
    <row r="21" customFormat="false" ht="15" hidden="false" customHeight="true" outlineLevel="0" collapsed="false">
      <c r="A21" s="1" t="s">
        <v>553</v>
      </c>
      <c r="B21" s="1" t="n">
        <v>-2761</v>
      </c>
      <c r="C21" s="1" t="n">
        <v>-250</v>
      </c>
      <c r="D21" s="1" t="n">
        <v>-464</v>
      </c>
      <c r="E21" s="1" t="n">
        <v>-610</v>
      </c>
      <c r="F21" s="1" t="n">
        <v>-180</v>
      </c>
      <c r="G21" s="1" t="n">
        <v>-181</v>
      </c>
      <c r="H21" s="1" t="n">
        <v>-171</v>
      </c>
      <c r="I21" s="1" t="n">
        <v>-185</v>
      </c>
      <c r="J21" s="1" t="n">
        <v>-185</v>
      </c>
      <c r="K21" s="1" t="n">
        <v>-188</v>
      </c>
      <c r="L21" s="1" t="n">
        <v>-190</v>
      </c>
      <c r="M21" s="1" t="n">
        <v>-190</v>
      </c>
      <c r="N21" s="1" t="n">
        <v>-192</v>
      </c>
      <c r="O21" s="1" t="n">
        <v>-143</v>
      </c>
      <c r="P21" s="1" t="n">
        <v>-25</v>
      </c>
      <c r="Q21" s="1" t="n">
        <v>-24</v>
      </c>
      <c r="R21" s="1" t="n">
        <v>-24</v>
      </c>
      <c r="S21" s="1" t="n">
        <v>0</v>
      </c>
      <c r="T21" s="1" t="n">
        <v>0</v>
      </c>
      <c r="U21" s="1" t="n">
        <v>0</v>
      </c>
      <c r="V21" s="1" t="n">
        <v>0</v>
      </c>
      <c r="W21" s="1" t="n">
        <v>0</v>
      </c>
      <c r="X21" s="1" t="n">
        <v>0</v>
      </c>
      <c r="Y21" s="1" t="n">
        <v>0</v>
      </c>
      <c r="Z21" s="1" t="n">
        <v>0</v>
      </c>
      <c r="AA21" s="1" t="n">
        <v>0</v>
      </c>
      <c r="AB21" s="1" t="n">
        <v>0</v>
      </c>
      <c r="AC21" s="1" t="n">
        <v>0</v>
      </c>
      <c r="AD21" s="1" t="n">
        <v>0</v>
      </c>
      <c r="AE21" s="1" t="n">
        <v>0</v>
      </c>
      <c r="AF21" s="1" t="n">
        <v>0</v>
      </c>
      <c r="AG21" s="1" t="n">
        <v>0</v>
      </c>
      <c r="AH21" s="1" t="n">
        <v>0</v>
      </c>
      <c r="AI21" s="1" t="n">
        <v>0</v>
      </c>
      <c r="AJ21" s="1" t="n">
        <v>0</v>
      </c>
      <c r="AK21" s="1" t="n">
        <v>0</v>
      </c>
      <c r="AL21" s="1" t="n">
        <v>0</v>
      </c>
      <c r="AM21" s="1" t="n">
        <v>0</v>
      </c>
      <c r="AN21" s="1" t="n">
        <v>0</v>
      </c>
      <c r="AO21" s="1" t="n">
        <v>0</v>
      </c>
      <c r="AP21" s="1" t="n">
        <v>0</v>
      </c>
      <c r="AQ21" s="1" t="n">
        <v>0</v>
      </c>
    </row>
    <row r="22" customFormat="false" ht="15" hidden="false" customHeight="true" outlineLevel="0" collapsed="false">
      <c r="A22" s="1" t="s">
        <v>293</v>
      </c>
      <c r="B22" s="1" t="n">
        <v>426804</v>
      </c>
      <c r="C22" s="1" t="n">
        <v>421217</v>
      </c>
      <c r="D22" s="1" t="n">
        <v>420297</v>
      </c>
      <c r="E22" s="1" t="n">
        <v>429705</v>
      </c>
      <c r="F22" s="1" t="n">
        <v>419584</v>
      </c>
      <c r="G22" s="1" t="n">
        <v>425480</v>
      </c>
      <c r="H22" s="1" t="n">
        <v>435143</v>
      </c>
      <c r="I22" s="1" t="n">
        <v>449706</v>
      </c>
      <c r="J22" s="1" t="n">
        <v>432715</v>
      </c>
      <c r="K22" s="1" t="n">
        <v>446394</v>
      </c>
      <c r="L22" s="1" t="n">
        <v>454748</v>
      </c>
      <c r="M22" s="1" t="n">
        <v>456675</v>
      </c>
      <c r="N22" s="1" t="n">
        <v>455790</v>
      </c>
      <c r="O22" s="1" t="n">
        <v>469467</v>
      </c>
      <c r="P22" s="1" t="n">
        <v>482608</v>
      </c>
      <c r="Q22" s="1" t="n">
        <v>479842</v>
      </c>
      <c r="R22" s="1" t="n">
        <v>468757</v>
      </c>
      <c r="S22" s="1" t="n">
        <v>454042</v>
      </c>
      <c r="T22" s="1" t="n">
        <v>414095</v>
      </c>
      <c r="U22" s="1" t="n">
        <v>412251</v>
      </c>
      <c r="V22" s="1" t="n">
        <v>377078</v>
      </c>
      <c r="W22" s="1" t="n">
        <v>392912</v>
      </c>
      <c r="X22" s="1" t="n">
        <v>409836</v>
      </c>
      <c r="Y22" s="1" t="n">
        <v>433534</v>
      </c>
      <c r="Z22" s="1" t="n">
        <v>427786</v>
      </c>
      <c r="AA22" s="1" t="n">
        <v>468825</v>
      </c>
      <c r="AB22" s="1" t="n">
        <v>470690</v>
      </c>
      <c r="AC22" s="1" t="n">
        <v>495602</v>
      </c>
      <c r="AD22" s="1" t="n">
        <v>460840</v>
      </c>
      <c r="AE22" s="1" t="n">
        <v>489458</v>
      </c>
      <c r="AF22" s="1" t="n">
        <v>492122</v>
      </c>
      <c r="AG22" s="1" t="n">
        <v>504855</v>
      </c>
      <c r="AH22" s="1" t="n">
        <v>487261</v>
      </c>
      <c r="AI22" s="1" t="n">
        <v>502094</v>
      </c>
      <c r="AJ22" s="1" t="n">
        <v>507173</v>
      </c>
      <c r="AK22" s="1" t="n">
        <v>521754</v>
      </c>
      <c r="AL22" s="1" t="n">
        <v>505085</v>
      </c>
      <c r="AM22" s="1" t="n">
        <v>520221</v>
      </c>
      <c r="AN22" s="1" t="n">
        <v>525957</v>
      </c>
      <c r="AO22" s="1" t="n">
        <v>527538</v>
      </c>
      <c r="AP22" s="1" t="n">
        <v>513164</v>
      </c>
      <c r="AQ22" s="1" t="n">
        <v>520038</v>
      </c>
    </row>
    <row r="23" customFormat="false" ht="15" hidden="false" customHeight="true" outlineLevel="0" collapsed="false">
      <c r="A23" s="1" t="s">
        <v>554</v>
      </c>
      <c r="B23" s="1" t="n">
        <v>426804</v>
      </c>
      <c r="C23" s="1" t="n">
        <v>421217</v>
      </c>
      <c r="D23" s="1" t="n">
        <v>420297</v>
      </c>
      <c r="E23" s="1" t="n">
        <v>429705</v>
      </c>
      <c r="F23" s="1" t="n">
        <v>419584</v>
      </c>
      <c r="G23" s="1" t="n">
        <v>425480</v>
      </c>
      <c r="H23" s="1" t="n">
        <v>435143</v>
      </c>
      <c r="I23" s="1" t="n">
        <v>449706</v>
      </c>
      <c r="J23" s="1" t="n">
        <v>432715</v>
      </c>
      <c r="K23" s="1" t="n">
        <v>446394</v>
      </c>
      <c r="L23" s="1" t="n">
        <v>454748</v>
      </c>
      <c r="M23" s="1" t="n">
        <v>456675</v>
      </c>
      <c r="N23" s="1" t="n">
        <v>455790</v>
      </c>
      <c r="O23" s="1" t="n">
        <v>469467</v>
      </c>
      <c r="P23" s="1" t="n">
        <v>482608</v>
      </c>
      <c r="Q23" s="1" t="n">
        <v>479842</v>
      </c>
      <c r="R23" s="1" t="n">
        <v>468757</v>
      </c>
      <c r="S23" s="1" t="n">
        <v>454042</v>
      </c>
      <c r="T23" s="1" t="n">
        <v>414095</v>
      </c>
      <c r="U23" s="1" t="n">
        <v>412251</v>
      </c>
      <c r="V23" s="1" t="n">
        <v>377078</v>
      </c>
      <c r="W23" s="1" t="n">
        <v>392912</v>
      </c>
      <c r="X23" s="1" t="n">
        <v>409836</v>
      </c>
      <c r="Y23" s="1" t="n">
        <v>433534</v>
      </c>
      <c r="Z23" s="1" t="n">
        <v>427786</v>
      </c>
      <c r="AA23" s="1" t="n">
        <v>468825</v>
      </c>
      <c r="AB23" s="1" t="n">
        <v>470690</v>
      </c>
      <c r="AC23" s="1" t="n">
        <v>495602</v>
      </c>
      <c r="AD23" s="1" t="n">
        <v>460840</v>
      </c>
      <c r="AE23" s="1" t="n">
        <v>489458</v>
      </c>
      <c r="AF23" s="1" t="n">
        <v>492122</v>
      </c>
      <c r="AG23" s="1" t="n">
        <v>504855</v>
      </c>
      <c r="AH23" s="1" t="n">
        <v>487261</v>
      </c>
      <c r="AI23" s="1" t="n">
        <v>502094</v>
      </c>
      <c r="AJ23" s="1" t="n">
        <v>507173</v>
      </c>
      <c r="AK23" s="1" t="n">
        <v>521754</v>
      </c>
      <c r="AL23" s="1" t="n">
        <v>505085</v>
      </c>
      <c r="AM23" s="1" t="n">
        <v>520221</v>
      </c>
      <c r="AN23" s="1" t="n">
        <v>525957</v>
      </c>
      <c r="AO23" s="1" t="n">
        <v>527538</v>
      </c>
      <c r="AP23" s="1" t="n">
        <v>513164</v>
      </c>
      <c r="AQ23" s="1" t="n">
        <v>520038</v>
      </c>
    </row>
    <row r="24" customFormat="false" ht="15" hidden="false" customHeight="true" outlineLevel="0" collapsed="false">
      <c r="A24" s="1" t="s">
        <v>295</v>
      </c>
      <c r="B24" s="1" t="n">
        <v>0</v>
      </c>
      <c r="C24" s="1" t="n">
        <v>0</v>
      </c>
      <c r="D24" s="1" t="n">
        <v>0</v>
      </c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0</v>
      </c>
      <c r="R24" s="1" t="n">
        <v>0</v>
      </c>
      <c r="S24" s="1" t="n">
        <v>0</v>
      </c>
      <c r="T24" s="1" t="n">
        <v>0</v>
      </c>
      <c r="U24" s="1" t="n">
        <v>0</v>
      </c>
      <c r="V24" s="1" t="n">
        <v>0</v>
      </c>
      <c r="W24" s="1" t="n">
        <v>0</v>
      </c>
      <c r="X24" s="1" t="n">
        <v>0</v>
      </c>
      <c r="Y24" s="1" t="n">
        <v>0</v>
      </c>
      <c r="Z24" s="1" t="n">
        <v>0</v>
      </c>
      <c r="AA24" s="1" t="n">
        <v>0</v>
      </c>
      <c r="AB24" s="1" t="n">
        <v>0</v>
      </c>
      <c r="AC24" s="1" t="n">
        <v>0</v>
      </c>
      <c r="AD24" s="1" t="n">
        <v>0</v>
      </c>
      <c r="AE24" s="1" t="n">
        <v>0</v>
      </c>
      <c r="AF24" s="1" t="n">
        <v>0</v>
      </c>
      <c r="AG24" s="1" t="n">
        <v>0</v>
      </c>
      <c r="AH24" s="1" t="n">
        <v>0</v>
      </c>
      <c r="AI24" s="1" t="n">
        <v>0</v>
      </c>
      <c r="AJ24" s="1" t="n">
        <v>0</v>
      </c>
      <c r="AK24" s="1" t="n">
        <v>0</v>
      </c>
      <c r="AL24" s="1" t="n">
        <v>0</v>
      </c>
      <c r="AM24" s="1" t="n">
        <v>0</v>
      </c>
      <c r="AN24" s="1" t="n">
        <v>0</v>
      </c>
      <c r="AO24" s="1" t="n">
        <v>0</v>
      </c>
      <c r="AP24" s="1" t="n">
        <v>0</v>
      </c>
      <c r="AQ24" s="1" t="n">
        <v>0</v>
      </c>
    </row>
    <row r="26" customFormat="false" ht="15" hidden="false" customHeight="true" outlineLevel="0" collapsed="false">
      <c r="A26" s="1" t="s">
        <v>555</v>
      </c>
      <c r="B26" s="1" t="n">
        <v>178516</v>
      </c>
      <c r="C26" s="1" t="n">
        <v>344676</v>
      </c>
      <c r="D26" s="1" t="n">
        <v>295110</v>
      </c>
      <c r="E26" s="1" t="n">
        <v>305228</v>
      </c>
      <c r="F26" s="1" t="n">
        <v>289585</v>
      </c>
      <c r="G26" s="1" t="n">
        <v>293819</v>
      </c>
      <c r="H26" s="1" t="n">
        <v>308478</v>
      </c>
      <c r="I26" s="1" t="n">
        <v>313022</v>
      </c>
      <c r="J26" s="1" t="n">
        <v>272162</v>
      </c>
      <c r="K26" s="1" t="n">
        <v>308971</v>
      </c>
      <c r="L26" s="1" t="n">
        <v>302080</v>
      </c>
      <c r="M26" s="1" t="n">
        <v>321654</v>
      </c>
      <c r="N26" s="1" t="n">
        <v>310758</v>
      </c>
      <c r="O26" s="1" t="n">
        <v>310666</v>
      </c>
      <c r="P26" s="1" t="n">
        <v>354939</v>
      </c>
      <c r="Q26" s="1" t="n">
        <v>334695</v>
      </c>
      <c r="R26" s="1" t="n">
        <v>333938</v>
      </c>
      <c r="S26" s="1" t="n">
        <v>330300</v>
      </c>
      <c r="T26" s="1" t="n">
        <v>292179</v>
      </c>
      <c r="U26" s="1" t="n">
        <v>281728</v>
      </c>
      <c r="V26" s="1" t="n">
        <v>257599</v>
      </c>
      <c r="W26" s="1" t="n">
        <v>302148</v>
      </c>
      <c r="X26" s="1" t="n">
        <v>296082</v>
      </c>
      <c r="Y26" s="1" t="n">
        <v>294803</v>
      </c>
      <c r="Z26" s="1" t="n">
        <v>301116</v>
      </c>
      <c r="AA26" s="1" t="n">
        <v>345767</v>
      </c>
      <c r="AB26" s="1" t="n">
        <v>349866</v>
      </c>
      <c r="AC26" s="1" t="n">
        <v>377168</v>
      </c>
      <c r="AD26" s="1" t="n">
        <v>332874</v>
      </c>
      <c r="AE26" s="1" t="n">
        <v>363407</v>
      </c>
      <c r="AF26" s="1" t="n">
        <v>376575</v>
      </c>
      <c r="AG26" s="1" t="n">
        <v>391170</v>
      </c>
      <c r="AH26" s="1" t="n">
        <v>338419</v>
      </c>
      <c r="AI26" s="1" t="n">
        <v>366348</v>
      </c>
      <c r="AJ26" s="1" t="n">
        <v>385436</v>
      </c>
      <c r="AK26" s="1" t="n">
        <v>379507</v>
      </c>
      <c r="AL26" s="1" t="n">
        <v>368935</v>
      </c>
      <c r="AM26" s="1" t="n">
        <v>382633</v>
      </c>
      <c r="AN26" s="1" t="n">
        <v>410199</v>
      </c>
      <c r="AO26" s="1" t="n">
        <v>376813</v>
      </c>
      <c r="AP26" s="1" t="n">
        <v>340911</v>
      </c>
      <c r="AQ26" s="1" t="n">
        <v>382461</v>
      </c>
    </row>
    <row r="27" customFormat="false" ht="15" hidden="false" customHeight="true" outlineLevel="0" collapsed="false">
      <c r="A27" s="1" t="s">
        <v>556</v>
      </c>
      <c r="B27" s="1" t="n">
        <v>289481</v>
      </c>
      <c r="C27" s="1" t="n">
        <v>290359</v>
      </c>
      <c r="D27" s="1" t="n">
        <v>297190</v>
      </c>
      <c r="E27" s="1" t="n">
        <v>302620</v>
      </c>
      <c r="F27" s="1" t="n">
        <v>283721</v>
      </c>
      <c r="G27" s="1" t="n">
        <v>293891</v>
      </c>
      <c r="H27" s="1" t="n">
        <v>304838</v>
      </c>
      <c r="I27" s="1" t="n">
        <v>316787</v>
      </c>
      <c r="J27" s="1" t="n">
        <v>293606</v>
      </c>
      <c r="K27" s="1" t="n">
        <v>311184</v>
      </c>
      <c r="L27" s="1" t="n">
        <v>319827</v>
      </c>
      <c r="M27" s="1" t="n">
        <v>324093</v>
      </c>
      <c r="N27" s="1" t="n">
        <v>314010</v>
      </c>
      <c r="O27" s="1" t="n">
        <v>331718</v>
      </c>
      <c r="P27" s="1" t="n">
        <v>351879</v>
      </c>
      <c r="Q27" s="1" t="n">
        <v>350461</v>
      </c>
      <c r="R27" s="1" t="n">
        <v>335088</v>
      </c>
      <c r="S27" s="1" t="n">
        <v>330820</v>
      </c>
      <c r="T27" s="1" t="n">
        <v>295918</v>
      </c>
      <c r="U27" s="1" t="n">
        <v>294542</v>
      </c>
      <c r="V27" s="1" t="n">
        <v>262290</v>
      </c>
      <c r="W27" s="1" t="n">
        <v>280401</v>
      </c>
      <c r="X27" s="1" t="n">
        <v>298465</v>
      </c>
      <c r="Y27" s="1" t="n">
        <v>320208</v>
      </c>
      <c r="Z27" s="1" t="n">
        <v>300566</v>
      </c>
      <c r="AA27" s="1" t="n">
        <v>347786</v>
      </c>
      <c r="AB27" s="1" t="n">
        <v>356667</v>
      </c>
      <c r="AC27" s="1" t="n">
        <v>366809</v>
      </c>
      <c r="AD27" s="1" t="n">
        <v>341212</v>
      </c>
      <c r="AE27" s="1" t="n">
        <v>369483</v>
      </c>
      <c r="AF27" s="1" t="n">
        <v>376139</v>
      </c>
      <c r="AG27" s="1" t="n">
        <v>390247</v>
      </c>
      <c r="AH27" s="1" t="n">
        <v>364896</v>
      </c>
      <c r="AI27" s="1" t="n">
        <v>380142</v>
      </c>
      <c r="AJ27" s="1" t="n">
        <v>384494</v>
      </c>
      <c r="AK27" s="1" t="n">
        <v>392074</v>
      </c>
      <c r="AL27" s="1" t="n">
        <v>372518</v>
      </c>
      <c r="AM27" s="1" t="n">
        <v>386790</v>
      </c>
      <c r="AN27" s="1" t="n">
        <v>399150</v>
      </c>
      <c r="AO27" s="1" t="n">
        <v>399945</v>
      </c>
      <c r="AP27" s="1" t="n">
        <v>381092</v>
      </c>
      <c r="AQ27" s="1" t="n">
        <v>393369</v>
      </c>
    </row>
    <row r="28" customFormat="false" ht="15" hidden="false" customHeight="true" outlineLevel="0" collapsed="false">
      <c r="A28" s="1" t="s">
        <v>557</v>
      </c>
      <c r="B28" s="1" t="n">
        <v>110965</v>
      </c>
      <c r="C28" s="1" t="n">
        <v>-54317</v>
      </c>
      <c r="D28" s="1" t="n">
        <v>2080</v>
      </c>
      <c r="E28" s="1" t="n">
        <v>-2608</v>
      </c>
      <c r="F28" s="1" t="n">
        <v>-5864</v>
      </c>
      <c r="G28" s="1" t="n">
        <v>72</v>
      </c>
      <c r="H28" s="1" t="n">
        <v>-3640</v>
      </c>
      <c r="I28" s="1" t="n">
        <v>3765</v>
      </c>
      <c r="J28" s="1" t="n">
        <v>21444</v>
      </c>
      <c r="K28" s="1" t="n">
        <v>2213</v>
      </c>
      <c r="L28" s="1" t="n">
        <v>17747</v>
      </c>
      <c r="M28" s="1" t="n">
        <v>2439</v>
      </c>
      <c r="N28" s="1" t="n">
        <v>3252</v>
      </c>
      <c r="O28" s="1" t="n">
        <v>21052</v>
      </c>
      <c r="P28" s="1" t="n">
        <v>-3060</v>
      </c>
      <c r="Q28" s="1" t="n">
        <v>15766</v>
      </c>
      <c r="R28" s="1" t="n">
        <v>1150</v>
      </c>
      <c r="S28" s="1" t="n">
        <v>520</v>
      </c>
      <c r="T28" s="1" t="n">
        <v>3739</v>
      </c>
      <c r="U28" s="1" t="n">
        <v>12814</v>
      </c>
      <c r="V28" s="1" t="n">
        <v>4691</v>
      </c>
      <c r="W28" s="1" t="n">
        <v>-21747</v>
      </c>
      <c r="X28" s="1" t="n">
        <v>2383</v>
      </c>
      <c r="Y28" s="1" t="n">
        <v>25405</v>
      </c>
      <c r="Z28" s="1" t="n">
        <v>-550</v>
      </c>
      <c r="AA28" s="1" t="n">
        <v>2019</v>
      </c>
      <c r="AB28" s="1" t="n">
        <v>6801</v>
      </c>
      <c r="AC28" s="1" t="n">
        <v>-10359</v>
      </c>
      <c r="AD28" s="1" t="n">
        <v>8338</v>
      </c>
      <c r="AE28" s="1" t="n">
        <v>6076</v>
      </c>
      <c r="AF28" s="1" t="n">
        <v>-436</v>
      </c>
      <c r="AG28" s="1" t="n">
        <v>-923</v>
      </c>
      <c r="AH28" s="1" t="n">
        <v>26477</v>
      </c>
      <c r="AI28" s="1" t="n">
        <v>13794</v>
      </c>
      <c r="AJ28" s="1" t="n">
        <v>-942</v>
      </c>
      <c r="AK28" s="1" t="n">
        <v>12567</v>
      </c>
      <c r="AL28" s="1" t="n">
        <v>3583</v>
      </c>
      <c r="AM28" s="1" t="n">
        <v>4157</v>
      </c>
      <c r="AN28" s="1" t="n">
        <v>-11049</v>
      </c>
      <c r="AO28" s="1" t="n">
        <v>23132</v>
      </c>
      <c r="AP28" s="1" t="n">
        <v>40181</v>
      </c>
      <c r="AQ28" s="1" t="n">
        <v>10908</v>
      </c>
    </row>
    <row r="30" customFormat="false" ht="15" hidden="false" customHeight="true" outlineLevel="0" collapsed="false">
      <c r="A30" s="1" t="s">
        <v>558</v>
      </c>
      <c r="B30" s="1" t="n">
        <v>4123952</v>
      </c>
      <c r="C30" s="1" t="n">
        <v>493757</v>
      </c>
      <c r="D30" s="1" t="n">
        <v>485761</v>
      </c>
      <c r="E30" s="1" t="n">
        <v>578775</v>
      </c>
      <c r="F30" s="1" t="n">
        <v>437677</v>
      </c>
      <c r="G30" s="1" t="n">
        <v>477587</v>
      </c>
      <c r="H30" s="1" t="n">
        <v>421733</v>
      </c>
      <c r="I30" s="1" t="n">
        <v>428027</v>
      </c>
      <c r="J30" s="1" t="n">
        <v>536853</v>
      </c>
      <c r="K30" s="1" t="n">
        <v>407856</v>
      </c>
      <c r="L30" s="1" t="n">
        <v>533239</v>
      </c>
      <c r="M30" s="1" t="n">
        <v>418517</v>
      </c>
      <c r="N30" s="1" t="n">
        <v>410784</v>
      </c>
      <c r="O30" s="1" t="n">
        <v>634602</v>
      </c>
      <c r="P30" s="1" t="n">
        <v>578406</v>
      </c>
      <c r="Q30" s="1" t="n">
        <v>616464</v>
      </c>
      <c r="R30" s="1" t="n">
        <v>632777</v>
      </c>
      <c r="S30" s="1" t="n">
        <v>561640</v>
      </c>
      <c r="T30" s="1" t="n">
        <v>379207</v>
      </c>
      <c r="U30" s="1" t="n">
        <v>584573</v>
      </c>
      <c r="V30" s="1" t="n">
        <v>330022</v>
      </c>
      <c r="W30" s="1" t="n">
        <v>598018</v>
      </c>
      <c r="X30" s="1" t="n">
        <v>733312</v>
      </c>
      <c r="Y30" s="1" t="n">
        <v>855759</v>
      </c>
      <c r="Z30" s="1" t="n">
        <v>378910</v>
      </c>
      <c r="AA30" s="1" t="n">
        <v>530788</v>
      </c>
      <c r="AB30" s="1" t="n">
        <v>624078</v>
      </c>
      <c r="AC30" s="1" t="n">
        <v>447936</v>
      </c>
      <c r="AD30" s="1" t="n">
        <v>504579</v>
      </c>
      <c r="AE30" s="1" t="n">
        <v>434160</v>
      </c>
      <c r="AF30" s="1" t="n">
        <v>478198</v>
      </c>
      <c r="AG30" s="1" t="n">
        <v>619905</v>
      </c>
      <c r="AH30" s="1" t="n">
        <v>600161</v>
      </c>
      <c r="AI30" s="1" t="n">
        <v>476030</v>
      </c>
      <c r="AJ30" s="1" t="n">
        <v>461425</v>
      </c>
      <c r="AK30" s="1" t="n">
        <v>780375</v>
      </c>
      <c r="AL30" s="1" t="n">
        <v>596224</v>
      </c>
      <c r="AM30" s="1" t="n">
        <v>517501</v>
      </c>
      <c r="AN30" s="1" t="n">
        <v>634183</v>
      </c>
      <c r="AO30" s="1" t="n">
        <v>731592</v>
      </c>
      <c r="AP30" s="1" t="n">
        <v>420534</v>
      </c>
      <c r="AQ30" s="1" t="n">
        <v>449137</v>
      </c>
    </row>
    <row r="31" customFormat="false" ht="15" hidden="false" customHeight="true" outlineLevel="0" collapsed="false">
      <c r="A31" s="1" t="s">
        <v>559</v>
      </c>
      <c r="J31" s="1" t="n">
        <v>537951</v>
      </c>
      <c r="K31" s="1" t="n">
        <v>408954</v>
      </c>
      <c r="L31" s="1" t="n">
        <v>534337</v>
      </c>
      <c r="M31" s="1" t="n">
        <v>419615</v>
      </c>
      <c r="N31" s="1" t="n">
        <v>411882</v>
      </c>
      <c r="O31" s="1" t="n">
        <v>635700</v>
      </c>
      <c r="P31" s="1" t="n">
        <v>579504</v>
      </c>
      <c r="Q31" s="1" t="n">
        <v>617562</v>
      </c>
      <c r="R31" s="1" t="n">
        <v>633874</v>
      </c>
      <c r="S31" s="1" t="n">
        <v>562738</v>
      </c>
      <c r="T31" s="1" t="n">
        <v>380305</v>
      </c>
      <c r="U31" s="1" t="n">
        <v>585671</v>
      </c>
      <c r="V31" s="1" t="n">
        <v>331120</v>
      </c>
      <c r="W31" s="1" t="n">
        <v>598997</v>
      </c>
      <c r="X31" s="1" t="n">
        <v>734428</v>
      </c>
      <c r="Y31" s="1" t="n">
        <v>856875</v>
      </c>
      <c r="Z31" s="1" t="n">
        <v>380026</v>
      </c>
      <c r="AA31" s="1" t="n">
        <v>531904</v>
      </c>
      <c r="AB31" s="1" t="n">
        <v>625194</v>
      </c>
      <c r="AC31" s="1" t="n">
        <v>449052</v>
      </c>
      <c r="AD31" s="1" t="n">
        <v>505695</v>
      </c>
      <c r="AE31" s="1" t="n">
        <v>435276</v>
      </c>
      <c r="AF31" s="1" t="n">
        <v>479314</v>
      </c>
      <c r="AG31" s="1" t="n">
        <v>621021</v>
      </c>
      <c r="AH31" s="1" t="n">
        <v>601277</v>
      </c>
      <c r="AI31" s="1" t="n">
        <v>477146</v>
      </c>
      <c r="AJ31" s="1" t="n">
        <v>462553</v>
      </c>
      <c r="AK31" s="1" t="n">
        <v>781527</v>
      </c>
      <c r="AL31" s="1" t="n">
        <v>597376</v>
      </c>
      <c r="AM31" s="1" t="n">
        <v>518654</v>
      </c>
      <c r="AN31" s="1" t="n">
        <v>635336</v>
      </c>
      <c r="AO31" s="1" t="n">
        <v>732744</v>
      </c>
      <c r="AP31" s="1" t="n">
        <v>421686</v>
      </c>
      <c r="AQ31" s="1" t="n">
        <v>450290</v>
      </c>
    </row>
    <row r="32" customFormat="false" ht="15" hidden="false" customHeight="true" outlineLevel="0" collapsed="false">
      <c r="A32" s="1" t="s">
        <v>560</v>
      </c>
      <c r="J32" s="1" t="n">
        <v>-1098</v>
      </c>
      <c r="K32" s="1" t="n">
        <v>-1098</v>
      </c>
      <c r="L32" s="1" t="n">
        <v>-1098</v>
      </c>
      <c r="M32" s="1" t="n">
        <v>-1098</v>
      </c>
      <c r="N32" s="1" t="n">
        <v>-1098</v>
      </c>
      <c r="O32" s="1" t="n">
        <v>-1098</v>
      </c>
      <c r="P32" s="1" t="n">
        <v>-1098</v>
      </c>
      <c r="Q32" s="1" t="n">
        <v>-1098</v>
      </c>
      <c r="R32" s="1" t="n">
        <v>-1097</v>
      </c>
      <c r="S32" s="1" t="n">
        <v>-1098</v>
      </c>
      <c r="T32" s="1" t="n">
        <v>-1098</v>
      </c>
      <c r="U32" s="1" t="n">
        <v>-1098</v>
      </c>
      <c r="V32" s="1" t="n">
        <v>-1098</v>
      </c>
      <c r="W32" s="1" t="n">
        <v>-979</v>
      </c>
      <c r="X32" s="1" t="n">
        <v>-1116</v>
      </c>
      <c r="Y32" s="1" t="n">
        <v>-1116</v>
      </c>
      <c r="Z32" s="1" t="n">
        <v>-1116</v>
      </c>
      <c r="AA32" s="1" t="n">
        <v>-1116</v>
      </c>
      <c r="AB32" s="1" t="n">
        <v>-1116</v>
      </c>
      <c r="AC32" s="1" t="n">
        <v>-1116</v>
      </c>
      <c r="AD32" s="1" t="n">
        <v>-1116</v>
      </c>
      <c r="AE32" s="1" t="n">
        <v>-1116</v>
      </c>
      <c r="AF32" s="1" t="n">
        <v>-1116</v>
      </c>
      <c r="AG32" s="1" t="n">
        <v>-1116</v>
      </c>
      <c r="AH32" s="1" t="n">
        <v>-1116</v>
      </c>
      <c r="AI32" s="1" t="n">
        <v>-1116</v>
      </c>
      <c r="AJ32" s="1" t="n">
        <v>-1128</v>
      </c>
      <c r="AK32" s="1" t="n">
        <v>-1152</v>
      </c>
      <c r="AL32" s="1" t="n">
        <v>-1152</v>
      </c>
      <c r="AM32" s="1" t="n">
        <v>-1153</v>
      </c>
      <c r="AN32" s="1" t="n">
        <v>-1153</v>
      </c>
      <c r="AO32" s="1" t="n">
        <v>-1152</v>
      </c>
      <c r="AP32" s="1" t="n">
        <v>-1152</v>
      </c>
      <c r="AQ32" s="1" t="n">
        <v>-1153</v>
      </c>
    </row>
    <row r="33" customFormat="false" ht="15" hidden="false" customHeight="true" outlineLevel="0" collapsed="false">
      <c r="A33" s="1" t="s">
        <v>561</v>
      </c>
      <c r="J33" s="1" t="n">
        <v>395738</v>
      </c>
      <c r="K33" s="1" t="n">
        <v>409005</v>
      </c>
      <c r="L33" s="1" t="n">
        <v>420367</v>
      </c>
      <c r="M33" s="1" t="n">
        <v>419639</v>
      </c>
      <c r="N33" s="1" t="n">
        <v>411903</v>
      </c>
      <c r="O33" s="1" t="n">
        <v>427322</v>
      </c>
      <c r="P33" s="1" t="n">
        <v>448939</v>
      </c>
      <c r="Q33" s="1" t="n">
        <v>439325</v>
      </c>
      <c r="R33" s="1" t="n">
        <v>425897</v>
      </c>
      <c r="S33" s="1" t="n">
        <v>418472</v>
      </c>
      <c r="T33" s="1" t="n">
        <v>379330</v>
      </c>
      <c r="U33" s="1" t="n">
        <v>405446</v>
      </c>
      <c r="V33" s="1" t="n">
        <v>331159</v>
      </c>
      <c r="W33" s="1" t="n">
        <v>375259</v>
      </c>
      <c r="X33" s="1" t="n">
        <v>370500</v>
      </c>
      <c r="Y33" s="1" t="n">
        <v>371015</v>
      </c>
      <c r="Z33" s="1" t="n">
        <v>380119</v>
      </c>
      <c r="AA33" s="1" t="n">
        <v>424007</v>
      </c>
      <c r="AB33" s="1" t="n">
        <v>428643</v>
      </c>
      <c r="AC33" s="1" t="n">
        <v>449073</v>
      </c>
      <c r="AD33" s="1" t="n">
        <v>405486</v>
      </c>
      <c r="AE33" s="1" t="n">
        <v>435363</v>
      </c>
      <c r="AF33" s="1" t="n">
        <v>452402</v>
      </c>
      <c r="AG33" s="1" t="n">
        <v>465516</v>
      </c>
      <c r="AH33" s="1" t="n">
        <v>413092</v>
      </c>
      <c r="AI33" s="1" t="n">
        <v>437337</v>
      </c>
      <c r="AJ33" s="1" t="n">
        <v>462008</v>
      </c>
      <c r="AK33" s="1" t="n">
        <v>462754</v>
      </c>
      <c r="AL33" s="1" t="n">
        <v>443260</v>
      </c>
      <c r="AM33" s="1" t="n">
        <v>460200</v>
      </c>
      <c r="AN33" s="1" t="n">
        <v>492651</v>
      </c>
      <c r="AO33" s="1" t="n">
        <v>458830</v>
      </c>
      <c r="AP33" s="1" t="n">
        <v>421718</v>
      </c>
      <c r="AQ33" s="1" t="n">
        <v>467034</v>
      </c>
    </row>
    <row r="34" customFormat="false" ht="15" hidden="false" customHeight="true" outlineLevel="0" collapsed="false">
      <c r="A34" s="1" t="s">
        <v>562</v>
      </c>
      <c r="B34" s="1" t="n">
        <v>400473</v>
      </c>
      <c r="C34" s="1" t="n">
        <v>436401</v>
      </c>
      <c r="D34" s="1" t="n">
        <v>395725</v>
      </c>
      <c r="E34" s="1" t="n">
        <v>405591</v>
      </c>
      <c r="F34" s="1" t="n">
        <v>400970</v>
      </c>
      <c r="G34" s="1" t="n">
        <v>389861</v>
      </c>
      <c r="H34" s="1" t="n">
        <v>404405</v>
      </c>
      <c r="I34" s="1" t="n">
        <v>414424</v>
      </c>
    </row>
    <row r="35" customFormat="false" ht="15" hidden="false" customHeight="true" outlineLevel="0" collapsed="false">
      <c r="A35" s="1" t="s">
        <v>454</v>
      </c>
      <c r="B35" s="1" t="n">
        <v>400473</v>
      </c>
      <c r="C35" s="1" t="n">
        <v>436401</v>
      </c>
      <c r="D35" s="1" t="n">
        <v>395725</v>
      </c>
      <c r="E35" s="1" t="n">
        <v>405591</v>
      </c>
      <c r="F35" s="1" t="n">
        <v>400970</v>
      </c>
      <c r="G35" s="1" t="n">
        <v>389861</v>
      </c>
      <c r="H35" s="1" t="n">
        <v>404405</v>
      </c>
      <c r="I35" s="1" t="n">
        <v>414424</v>
      </c>
      <c r="J35" s="1" t="n">
        <v>395738</v>
      </c>
      <c r="K35" s="1" t="n">
        <v>409005</v>
      </c>
      <c r="L35" s="1" t="n">
        <v>420367</v>
      </c>
      <c r="M35" s="1" t="n">
        <v>419639</v>
      </c>
      <c r="N35" s="1" t="n">
        <v>411903</v>
      </c>
      <c r="O35" s="1" t="n">
        <v>427322</v>
      </c>
      <c r="P35" s="1" t="n">
        <v>448939</v>
      </c>
      <c r="Q35" s="1" t="n">
        <v>439325</v>
      </c>
      <c r="R35" s="1" t="n">
        <v>425897</v>
      </c>
      <c r="S35" s="1" t="n">
        <v>418472</v>
      </c>
      <c r="T35" s="1" t="n">
        <v>379330</v>
      </c>
      <c r="U35" s="1" t="n">
        <v>405446</v>
      </c>
      <c r="V35" s="1" t="n">
        <v>331159</v>
      </c>
      <c r="W35" s="1" t="n">
        <v>375259</v>
      </c>
      <c r="X35" s="1" t="n">
        <v>370500</v>
      </c>
      <c r="Y35" s="1" t="n">
        <v>371015</v>
      </c>
      <c r="Z35" s="1" t="n">
        <v>380119</v>
      </c>
      <c r="AA35" s="1" t="n">
        <v>424007</v>
      </c>
      <c r="AB35" s="1" t="n">
        <v>428643</v>
      </c>
      <c r="AC35" s="1" t="n">
        <v>449073</v>
      </c>
      <c r="AD35" s="1" t="n">
        <v>405486</v>
      </c>
      <c r="AE35" s="1" t="n">
        <v>435363</v>
      </c>
      <c r="AF35" s="1" t="n">
        <v>452402</v>
      </c>
      <c r="AG35" s="1" t="n">
        <v>465516</v>
      </c>
      <c r="AH35" s="1" t="n">
        <v>413092</v>
      </c>
      <c r="AI35" s="1" t="n">
        <v>437337</v>
      </c>
      <c r="AJ35" s="1" t="n">
        <v>462008</v>
      </c>
      <c r="AK35" s="1" t="n">
        <v>462754</v>
      </c>
      <c r="AL35" s="1" t="n">
        <v>443260</v>
      </c>
      <c r="AM35" s="1" t="n">
        <v>460200</v>
      </c>
      <c r="AN35" s="1" t="n">
        <v>492651</v>
      </c>
      <c r="AO35" s="1" t="n">
        <v>458830</v>
      </c>
      <c r="AP35" s="1" t="n">
        <v>421718</v>
      </c>
      <c r="AQ35" s="1" t="n">
        <v>467034</v>
      </c>
    </row>
    <row r="36" customFormat="false" ht="15" hidden="false" customHeight="true" outlineLevel="0" collapsed="false">
      <c r="A36" s="1" t="s">
        <v>563</v>
      </c>
      <c r="B36" s="1" t="n">
        <v>392138</v>
      </c>
      <c r="C36" s="1" t="n">
        <v>382836</v>
      </c>
      <c r="D36" s="1" t="n">
        <v>389625</v>
      </c>
      <c r="E36" s="1" t="n">
        <v>402347</v>
      </c>
      <c r="F36" s="1" t="n">
        <v>383574</v>
      </c>
      <c r="G36" s="1" t="n">
        <v>390598</v>
      </c>
      <c r="H36" s="1" t="n">
        <v>402181</v>
      </c>
      <c r="I36" s="1" t="n">
        <v>417245</v>
      </c>
      <c r="J36" s="1" t="n">
        <v>394407</v>
      </c>
      <c r="K36" s="1" t="n">
        <v>411945</v>
      </c>
      <c r="L36" s="1" t="n">
        <v>421273</v>
      </c>
      <c r="M36" s="1" t="n">
        <v>422473</v>
      </c>
      <c r="N36" s="1" t="n">
        <v>415632</v>
      </c>
      <c r="O36" s="1" t="n">
        <v>432284</v>
      </c>
      <c r="P36" s="1" t="n">
        <v>451424</v>
      </c>
      <c r="Q36" s="1" t="n">
        <v>446885</v>
      </c>
      <c r="R36" s="1" t="n">
        <v>427763</v>
      </c>
      <c r="S36" s="1" t="n">
        <v>419773</v>
      </c>
      <c r="T36" s="1" t="n">
        <v>383958</v>
      </c>
      <c r="U36" s="1" t="n">
        <v>379858</v>
      </c>
      <c r="V36" s="1" t="n">
        <v>336475</v>
      </c>
      <c r="W36" s="1" t="n">
        <v>354370</v>
      </c>
      <c r="X36" s="1" t="n">
        <v>373745</v>
      </c>
      <c r="Y36" s="1" t="n">
        <v>396879</v>
      </c>
      <c r="Z36" s="1" t="n">
        <v>380415</v>
      </c>
      <c r="AA36" s="1" t="n">
        <v>426415</v>
      </c>
      <c r="AB36" s="1" t="n">
        <v>432471</v>
      </c>
      <c r="AC36" s="1" t="n">
        <v>439624</v>
      </c>
      <c r="AD36" s="1" t="n">
        <v>414579</v>
      </c>
      <c r="AE36" s="1" t="n">
        <v>442298</v>
      </c>
      <c r="AF36" s="1" t="n">
        <v>451819</v>
      </c>
      <c r="AG36" s="1" t="n">
        <v>465714</v>
      </c>
      <c r="AH36" s="1" t="n">
        <v>438868</v>
      </c>
      <c r="AI36" s="1" t="n">
        <v>452547</v>
      </c>
      <c r="AJ36" s="1" t="n">
        <v>463370</v>
      </c>
      <c r="AK36" s="1" t="n">
        <v>478770</v>
      </c>
      <c r="AL36" s="1" t="n">
        <v>452790</v>
      </c>
      <c r="AM36" s="1" t="n">
        <v>469361</v>
      </c>
      <c r="AN36" s="1" t="n">
        <v>484529</v>
      </c>
      <c r="AO36" s="1" t="n">
        <v>484923</v>
      </c>
      <c r="AP36" s="1" t="n">
        <v>463525</v>
      </c>
      <c r="AQ36" s="1" t="n">
        <v>478330</v>
      </c>
    </row>
    <row r="38" customFormat="false" ht="15" hidden="false" customHeight="true" outlineLevel="0" collapsed="false">
      <c r="A38" s="1" t="s">
        <v>564</v>
      </c>
    </row>
    <row r="39" customFormat="false" ht="15" hidden="false" customHeight="true" outlineLevel="0" collapsed="false">
      <c r="A39" s="1" t="s">
        <v>565</v>
      </c>
      <c r="B39" s="1" t="n">
        <v>15314</v>
      </c>
      <c r="C39" s="1" t="n">
        <v>36894</v>
      </c>
      <c r="D39" s="1" t="n">
        <v>62064</v>
      </c>
      <c r="E39" s="1" t="n">
        <v>89641</v>
      </c>
      <c r="F39" s="1" t="n">
        <v>20278</v>
      </c>
      <c r="G39" s="1" t="n">
        <v>48013</v>
      </c>
      <c r="H39" s="1" t="n">
        <v>77748</v>
      </c>
      <c r="I39" s="1" t="n">
        <v>118128</v>
      </c>
      <c r="J39" s="1" t="n">
        <v>18996</v>
      </c>
      <c r="K39" s="1" t="n">
        <v>46903</v>
      </c>
      <c r="L39" s="1" t="n">
        <v>72284</v>
      </c>
      <c r="M39" s="1" t="n">
        <v>104212</v>
      </c>
      <c r="N39" s="1" t="n">
        <v>18038</v>
      </c>
      <c r="O39" s="1" t="n">
        <v>45616</v>
      </c>
      <c r="P39" s="1" t="n">
        <v>69454</v>
      </c>
      <c r="Q39" s="1" t="n">
        <v>98725</v>
      </c>
      <c r="R39" s="1" t="n">
        <v>16753</v>
      </c>
      <c r="S39" s="1" t="n">
        <v>31044</v>
      </c>
      <c r="T39" s="1" t="n">
        <v>49954</v>
      </c>
      <c r="U39" s="1" t="n">
        <v>81874</v>
      </c>
      <c r="V39" s="1" t="n">
        <v>16014</v>
      </c>
      <c r="W39" s="1" t="n">
        <v>39139</v>
      </c>
      <c r="X39" s="1" t="n">
        <v>60653</v>
      </c>
      <c r="Y39" s="1" t="n">
        <v>89026</v>
      </c>
      <c r="Z39" s="1" t="n">
        <v>19484</v>
      </c>
      <c r="AA39" s="1" t="n">
        <v>47620</v>
      </c>
      <c r="AB39" s="1" t="n">
        <v>76981</v>
      </c>
      <c r="AC39" s="1" t="n">
        <v>118414</v>
      </c>
      <c r="AD39" s="1" t="n">
        <v>21697</v>
      </c>
      <c r="AE39" s="1" t="n">
        <v>58248</v>
      </c>
      <c r="AF39" s="1" t="n">
        <v>98745</v>
      </c>
      <c r="AG39" s="1" t="n">
        <v>148965</v>
      </c>
      <c r="AH39" s="1" t="n">
        <v>32081</v>
      </c>
      <c r="AI39" s="1" t="n">
        <v>68415</v>
      </c>
      <c r="AJ39" s="1" t="n">
        <v>97591</v>
      </c>
      <c r="AK39" s="1" t="n">
        <v>135296</v>
      </c>
    </row>
    <row r="40" customFormat="false" ht="15" hidden="false" customHeight="true" outlineLevel="0" collapsed="false">
      <c r="A40" s="1" t="s">
        <v>566</v>
      </c>
      <c r="B40" s="1" t="n">
        <v>18588</v>
      </c>
      <c r="C40" s="1" t="n">
        <v>37556</v>
      </c>
      <c r="D40" s="1" t="n">
        <v>62487</v>
      </c>
      <c r="E40" s="1" t="n">
        <v>82536</v>
      </c>
      <c r="F40" s="1" t="n">
        <v>19019</v>
      </c>
      <c r="G40" s="1" t="n">
        <v>41284</v>
      </c>
      <c r="H40" s="1" t="n">
        <v>28923</v>
      </c>
      <c r="I40" s="1" t="n">
        <v>39173</v>
      </c>
      <c r="J40" s="1" t="n">
        <v>9916</v>
      </c>
      <c r="K40" s="1" t="n">
        <v>21647</v>
      </c>
      <c r="L40" s="1" t="n">
        <v>34573</v>
      </c>
      <c r="M40" s="1" t="n">
        <v>42936</v>
      </c>
      <c r="N40" s="1" t="n">
        <v>7584</v>
      </c>
      <c r="O40" s="1" t="n">
        <v>16787</v>
      </c>
      <c r="P40" s="1" t="n">
        <v>29302</v>
      </c>
      <c r="Q40" s="1" t="n">
        <v>39625</v>
      </c>
      <c r="R40" s="1" t="n">
        <v>8219</v>
      </c>
      <c r="S40" s="1" t="n">
        <v>15193</v>
      </c>
      <c r="T40" s="1" t="n">
        <v>24481</v>
      </c>
      <c r="U40" s="1" t="n">
        <v>32039</v>
      </c>
      <c r="V40" s="1" t="n">
        <v>7404</v>
      </c>
      <c r="W40" s="1" t="n">
        <v>15424</v>
      </c>
      <c r="X40" s="1" t="n">
        <v>25604</v>
      </c>
      <c r="Y40" s="1" t="n">
        <v>33138</v>
      </c>
      <c r="Z40" s="1" t="n">
        <v>7465</v>
      </c>
      <c r="AA40" s="1" t="n">
        <v>18129</v>
      </c>
      <c r="AB40" s="1" t="n">
        <v>30733</v>
      </c>
      <c r="AC40" s="1" t="n">
        <v>52745</v>
      </c>
      <c r="AD40" s="1" t="n">
        <v>12833</v>
      </c>
      <c r="AE40" s="1" t="n">
        <v>34358</v>
      </c>
      <c r="AF40" s="1" t="n">
        <v>54468</v>
      </c>
      <c r="AG40" s="1" t="n">
        <v>68223</v>
      </c>
      <c r="AH40" s="1" t="n">
        <v>15104</v>
      </c>
      <c r="AI40" s="1" t="n">
        <v>29493</v>
      </c>
      <c r="AJ40" s="1" t="n">
        <v>43883</v>
      </c>
      <c r="AK40" s="1" t="n">
        <v>54845</v>
      </c>
    </row>
    <row r="41" customFormat="false" ht="15" hidden="false" customHeight="true" outlineLevel="0" collapsed="false">
      <c r="A41" s="1" t="s">
        <v>567</v>
      </c>
      <c r="AI41" s="1" t="n">
        <v>83456</v>
      </c>
      <c r="AJ41" s="1" t="n">
        <v>122661</v>
      </c>
      <c r="AK41" s="1" t="n">
        <v>166507</v>
      </c>
      <c r="AL41" s="1" t="n">
        <v>34769</v>
      </c>
      <c r="AM41" s="1" t="n">
        <v>81855</v>
      </c>
      <c r="AN41" s="1" t="n">
        <v>135335</v>
      </c>
      <c r="AO41" s="1" t="n">
        <v>193831</v>
      </c>
      <c r="AP41" s="1" t="n">
        <v>35580</v>
      </c>
      <c r="AQ41" s="1" t="n">
        <v>94566</v>
      </c>
    </row>
    <row r="42" customFormat="false" ht="15" hidden="false" customHeight="true" outlineLevel="0" collapsed="false">
      <c r="A42" s="1" t="s">
        <v>568</v>
      </c>
      <c r="B42" s="1" t="n">
        <v>33902</v>
      </c>
      <c r="C42" s="1" t="n">
        <v>74450</v>
      </c>
      <c r="D42" s="1" t="n">
        <v>124551</v>
      </c>
      <c r="E42" s="1" t="n">
        <v>172177</v>
      </c>
      <c r="F42" s="1" t="n">
        <v>39297</v>
      </c>
      <c r="G42" s="1" t="n">
        <v>89297</v>
      </c>
      <c r="H42" s="1" t="n">
        <v>106671</v>
      </c>
      <c r="I42" s="1" t="n">
        <v>157301</v>
      </c>
      <c r="J42" s="1" t="n">
        <v>28912</v>
      </c>
      <c r="K42" s="1" t="n">
        <v>68550</v>
      </c>
      <c r="L42" s="1" t="n">
        <v>106857</v>
      </c>
      <c r="M42" s="1" t="n">
        <v>147148</v>
      </c>
      <c r="N42" s="1" t="n">
        <v>25622</v>
      </c>
      <c r="O42" s="1" t="n">
        <v>62403</v>
      </c>
      <c r="P42" s="1" t="n">
        <v>98756</v>
      </c>
      <c r="Q42" s="1" t="n">
        <v>138350</v>
      </c>
      <c r="R42" s="1" t="n">
        <v>24972</v>
      </c>
      <c r="S42" s="1" t="n">
        <v>46237</v>
      </c>
      <c r="T42" s="1" t="n">
        <v>74435</v>
      </c>
      <c r="U42" s="1" t="n">
        <v>113913</v>
      </c>
      <c r="V42" s="1" t="n">
        <v>23418</v>
      </c>
      <c r="W42" s="1" t="n">
        <v>54563</v>
      </c>
      <c r="X42" s="1" t="n">
        <v>86257</v>
      </c>
      <c r="Y42" s="1" t="n">
        <v>122164</v>
      </c>
      <c r="Z42" s="1" t="n">
        <v>26949</v>
      </c>
      <c r="AA42" s="1" t="n">
        <v>65749</v>
      </c>
      <c r="AB42" s="1" t="n">
        <v>107714</v>
      </c>
      <c r="AC42" s="1" t="n">
        <v>171159</v>
      </c>
      <c r="AD42" s="1" t="n">
        <v>34530</v>
      </c>
      <c r="AE42" s="1" t="n">
        <v>92606</v>
      </c>
      <c r="AF42" s="1" t="n">
        <v>153213</v>
      </c>
      <c r="AG42" s="1" t="n">
        <v>217188</v>
      </c>
      <c r="AH42" s="1" t="n">
        <v>47185</v>
      </c>
      <c r="AI42" s="1" t="n">
        <v>83456</v>
      </c>
      <c r="AJ42" s="1" t="n">
        <v>122661</v>
      </c>
      <c r="AK42" s="1" t="n">
        <v>166507</v>
      </c>
      <c r="AL42" s="1" t="n">
        <v>34769</v>
      </c>
      <c r="AM42" s="1" t="n">
        <v>81855</v>
      </c>
      <c r="AN42" s="1" t="n">
        <v>135335</v>
      </c>
      <c r="AO42" s="1" t="n">
        <v>193831</v>
      </c>
      <c r="AP42" s="1" t="n">
        <v>35580</v>
      </c>
      <c r="AQ42" s="1" t="n">
        <v>94566</v>
      </c>
    </row>
    <row r="43" customFormat="false" ht="15" hidden="false" customHeight="true" outlineLevel="0" collapsed="false">
      <c r="A43" s="1" t="s">
        <v>569</v>
      </c>
      <c r="B43" s="1" t="n">
        <v>33902</v>
      </c>
      <c r="C43" s="1" t="n">
        <v>40548</v>
      </c>
      <c r="D43" s="1" t="n">
        <v>50101</v>
      </c>
      <c r="E43" s="1" t="n">
        <v>47626</v>
      </c>
      <c r="F43" s="1" t="n">
        <v>39297</v>
      </c>
      <c r="G43" s="1" t="n">
        <v>50000</v>
      </c>
      <c r="H43" s="1" t="n">
        <v>17374</v>
      </c>
      <c r="I43" s="1" t="n">
        <v>50630</v>
      </c>
      <c r="J43" s="1" t="n">
        <v>28912</v>
      </c>
      <c r="K43" s="1" t="n">
        <v>39638</v>
      </c>
      <c r="L43" s="1" t="n">
        <v>38307</v>
      </c>
      <c r="M43" s="1" t="n">
        <v>40291</v>
      </c>
      <c r="N43" s="1" t="n">
        <v>25622</v>
      </c>
      <c r="O43" s="1" t="n">
        <v>36781</v>
      </c>
      <c r="P43" s="1" t="n">
        <v>36353</v>
      </c>
      <c r="Q43" s="1" t="n">
        <v>39594</v>
      </c>
      <c r="R43" s="1" t="n">
        <v>24972</v>
      </c>
      <c r="S43" s="1" t="n">
        <v>21265</v>
      </c>
      <c r="T43" s="1" t="n">
        <v>28198</v>
      </c>
      <c r="U43" s="1" t="n">
        <v>39478</v>
      </c>
      <c r="V43" s="1" t="n">
        <v>23418</v>
      </c>
      <c r="W43" s="1" t="n">
        <v>31145</v>
      </c>
      <c r="X43" s="1" t="n">
        <v>31694</v>
      </c>
      <c r="Y43" s="1" t="n">
        <v>35907</v>
      </c>
      <c r="Z43" s="1" t="n">
        <v>26949</v>
      </c>
      <c r="AA43" s="1" t="n">
        <v>38800</v>
      </c>
      <c r="AB43" s="1" t="n">
        <v>41965</v>
      </c>
      <c r="AC43" s="1" t="n">
        <v>63445</v>
      </c>
      <c r="AD43" s="1" t="n">
        <v>34530</v>
      </c>
      <c r="AE43" s="1" t="n">
        <v>58076</v>
      </c>
      <c r="AF43" s="1" t="n">
        <v>60607</v>
      </c>
      <c r="AG43" s="1" t="n">
        <v>63975</v>
      </c>
      <c r="AH43" s="1" t="n">
        <v>47185</v>
      </c>
      <c r="AI43" s="1" t="n">
        <v>36271</v>
      </c>
      <c r="AJ43" s="1" t="n">
        <v>39205</v>
      </c>
      <c r="AK43" s="1" t="n">
        <v>43846</v>
      </c>
      <c r="AL43" s="1" t="n">
        <v>34769</v>
      </c>
      <c r="AM43" s="1" t="n">
        <v>47086</v>
      </c>
      <c r="AN43" s="1" t="n">
        <v>53480</v>
      </c>
      <c r="AO43" s="1" t="n">
        <v>58496</v>
      </c>
      <c r="AP43" s="1" t="n">
        <v>35580</v>
      </c>
      <c r="AQ43" s="1" t="n">
        <v>58986</v>
      </c>
    </row>
    <row r="44" customFormat="false" ht="15" hidden="false" customHeight="true" outlineLevel="0" collapsed="false">
      <c r="A44" s="1" t="s">
        <v>570</v>
      </c>
      <c r="B44" s="1" t="n">
        <v>33902</v>
      </c>
      <c r="C44" s="1" t="n">
        <v>40548</v>
      </c>
      <c r="D44" s="1" t="n">
        <v>50101</v>
      </c>
      <c r="E44" s="1" t="n">
        <v>47626</v>
      </c>
      <c r="F44" s="1" t="n">
        <v>39297</v>
      </c>
      <c r="G44" s="1" t="n">
        <v>50000</v>
      </c>
      <c r="H44" s="1" t="n">
        <v>17374</v>
      </c>
      <c r="I44" s="1" t="n">
        <v>50630</v>
      </c>
      <c r="J44" s="1" t="n">
        <v>28912</v>
      </c>
      <c r="K44" s="1" t="n">
        <v>39638</v>
      </c>
      <c r="L44" s="1" t="n">
        <v>38307</v>
      </c>
      <c r="M44" s="1" t="n">
        <v>40291</v>
      </c>
      <c r="N44" s="1" t="n">
        <v>25622</v>
      </c>
      <c r="O44" s="1" t="n">
        <v>36781</v>
      </c>
      <c r="P44" s="1" t="n">
        <v>36353</v>
      </c>
      <c r="Q44" s="1" t="n">
        <v>39594</v>
      </c>
      <c r="R44" s="1" t="n">
        <v>24972</v>
      </c>
      <c r="S44" s="1" t="n">
        <v>21265</v>
      </c>
      <c r="T44" s="1" t="n">
        <v>28198</v>
      </c>
      <c r="U44" s="1" t="n">
        <v>39478</v>
      </c>
      <c r="V44" s="1" t="n">
        <v>23418</v>
      </c>
      <c r="W44" s="1" t="n">
        <v>31145</v>
      </c>
      <c r="X44" s="1" t="n">
        <v>31694</v>
      </c>
      <c r="Y44" s="1" t="n">
        <v>35907</v>
      </c>
      <c r="Z44" s="1" t="n">
        <v>26949</v>
      </c>
      <c r="AA44" s="1" t="n">
        <v>38800</v>
      </c>
      <c r="AB44" s="1" t="n">
        <v>41965</v>
      </c>
      <c r="AC44" s="1" t="n">
        <v>63445</v>
      </c>
      <c r="AD44" s="1" t="n">
        <v>34530</v>
      </c>
      <c r="AE44" s="1" t="n">
        <v>58076</v>
      </c>
      <c r="AF44" s="1" t="n">
        <v>60607</v>
      </c>
      <c r="AG44" s="1" t="n">
        <v>63975</v>
      </c>
      <c r="AH44" s="1" t="n">
        <v>47185</v>
      </c>
      <c r="AI44" s="1" t="n">
        <v>36271</v>
      </c>
      <c r="AJ44" s="1" t="n">
        <v>39205</v>
      </c>
      <c r="AK44" s="1" t="n">
        <v>43846</v>
      </c>
      <c r="AL44" s="1" t="n">
        <v>34769</v>
      </c>
      <c r="AM44" s="1" t="n">
        <v>47086</v>
      </c>
      <c r="AN44" s="1" t="n">
        <v>53480</v>
      </c>
      <c r="AO44" s="1" t="n">
        <v>58496</v>
      </c>
      <c r="AP44" s="1" t="n">
        <v>35580</v>
      </c>
      <c r="AQ44" s="1" t="n">
        <v>58986</v>
      </c>
    </row>
    <row r="45" customFormat="false" ht="15" hidden="false" customHeight="true" outlineLevel="0" collapsed="false">
      <c r="A45" s="1" t="s">
        <v>571</v>
      </c>
      <c r="B45" s="1" t="n">
        <v>255579</v>
      </c>
      <c r="C45" s="1" t="n">
        <v>249811</v>
      </c>
      <c r="D45" s="1" t="n">
        <v>247089</v>
      </c>
      <c r="E45" s="1" t="n">
        <v>254994</v>
      </c>
      <c r="F45" s="1" t="n">
        <v>244424</v>
      </c>
      <c r="G45" s="1" t="n">
        <v>243891</v>
      </c>
      <c r="H45" s="1" t="n">
        <v>287464</v>
      </c>
      <c r="I45" s="1" t="n">
        <v>266157</v>
      </c>
      <c r="J45" s="1" t="n">
        <v>264694</v>
      </c>
      <c r="K45" s="1" t="n">
        <v>271546</v>
      </c>
      <c r="L45" s="1" t="n">
        <v>281520</v>
      </c>
      <c r="M45" s="1" t="n">
        <v>283802</v>
      </c>
      <c r="N45" s="1" t="n">
        <v>288388</v>
      </c>
      <c r="O45" s="1" t="n">
        <v>294937</v>
      </c>
      <c r="P45" s="1" t="n">
        <v>315526</v>
      </c>
      <c r="Q45" s="1" t="n">
        <v>310867</v>
      </c>
      <c r="R45" s="1" t="n">
        <v>310116</v>
      </c>
      <c r="S45" s="1" t="n">
        <v>309555</v>
      </c>
      <c r="T45" s="1" t="n">
        <v>267720</v>
      </c>
      <c r="U45" s="1" t="n">
        <v>255064</v>
      </c>
      <c r="V45" s="1" t="n">
        <v>238872</v>
      </c>
      <c r="W45" s="1" t="n">
        <v>249256</v>
      </c>
      <c r="X45" s="1" t="n">
        <v>266771</v>
      </c>
      <c r="Y45" s="1" t="n">
        <v>284301</v>
      </c>
      <c r="Z45" s="1" t="n">
        <v>273617</v>
      </c>
      <c r="AA45" s="1" t="n">
        <v>308986</v>
      </c>
      <c r="AB45" s="1" t="n">
        <v>314702</v>
      </c>
      <c r="AC45" s="1" t="n">
        <v>303364</v>
      </c>
      <c r="AD45" s="1" t="n">
        <v>306682</v>
      </c>
      <c r="AE45" s="1" t="n">
        <v>311407</v>
      </c>
      <c r="AF45" s="1" t="n">
        <v>315532</v>
      </c>
      <c r="AG45" s="1" t="n">
        <v>326272</v>
      </c>
      <c r="AH45" s="1" t="n">
        <v>317711</v>
      </c>
      <c r="AI45" s="1" t="n">
        <v>343871</v>
      </c>
      <c r="AJ45" s="1" t="n">
        <v>345289</v>
      </c>
      <c r="AK45" s="1" t="n">
        <v>348228</v>
      </c>
      <c r="AL45" s="1" t="n">
        <v>337749</v>
      </c>
      <c r="AM45" s="1" t="n">
        <v>339704</v>
      </c>
      <c r="AN45" s="1" t="n">
        <v>345670</v>
      </c>
      <c r="AO45" s="1" t="n">
        <v>341449</v>
      </c>
      <c r="AP45" s="1" t="n">
        <v>345512</v>
      </c>
      <c r="AQ45" s="1" t="n">
        <v>334383</v>
      </c>
    </row>
    <row r="47" customFormat="false" ht="15" hidden="false" customHeight="true" outlineLevel="0" collapsed="false">
      <c r="A47" s="1" t="s">
        <v>464</v>
      </c>
      <c r="B47" s="1" t="n">
        <v>201382</v>
      </c>
      <c r="C47" s="1" t="n">
        <v>475076</v>
      </c>
      <c r="D47" s="1" t="n">
        <v>819321</v>
      </c>
      <c r="E47" s="1" t="n">
        <v>1111489</v>
      </c>
      <c r="F47" s="1" t="n">
        <v>293284</v>
      </c>
      <c r="G47" s="1" t="n">
        <v>550033</v>
      </c>
      <c r="H47" s="1" t="n">
        <v>963034</v>
      </c>
      <c r="I47" s="1" t="n">
        <v>1265788</v>
      </c>
      <c r="J47" s="1" t="n">
        <v>361018</v>
      </c>
      <c r="K47" s="1" t="n">
        <v>685454</v>
      </c>
      <c r="L47" s="1" t="n">
        <v>1044191</v>
      </c>
      <c r="M47" s="1" t="n">
        <v>1356295</v>
      </c>
      <c r="N47" s="1" t="n">
        <v>373545</v>
      </c>
      <c r="O47" s="1" t="n">
        <v>690773</v>
      </c>
      <c r="P47" s="1" t="n">
        <v>1094180</v>
      </c>
      <c r="Q47" s="1" t="n">
        <v>1456984</v>
      </c>
      <c r="R47" s="1" t="n">
        <v>382451</v>
      </c>
      <c r="S47" s="1" t="n">
        <v>635086</v>
      </c>
      <c r="T47" s="1" t="n">
        <v>1034324</v>
      </c>
      <c r="U47" s="1" t="n">
        <v>1265536</v>
      </c>
      <c r="V47" s="1" t="n">
        <v>346053</v>
      </c>
      <c r="W47" s="1" t="n">
        <v>576125</v>
      </c>
      <c r="X47" s="1" t="n">
        <v>978213</v>
      </c>
      <c r="Y47" s="1" t="n">
        <v>1260184</v>
      </c>
      <c r="Z47" s="1" t="n">
        <v>368056</v>
      </c>
      <c r="AA47" s="1" t="n">
        <v>690874</v>
      </c>
      <c r="AB47" s="1" t="n">
        <v>1120228</v>
      </c>
      <c r="AC47" s="1" t="n">
        <v>1454756</v>
      </c>
      <c r="AD47" s="1" t="n">
        <v>393279</v>
      </c>
      <c r="AE47" s="1" t="n">
        <v>745980</v>
      </c>
      <c r="AF47" s="1" t="n">
        <v>1188524</v>
      </c>
      <c r="AG47" s="1" t="n">
        <v>1532798</v>
      </c>
      <c r="AH47" s="1" t="n">
        <v>421031</v>
      </c>
      <c r="AI47" s="1" t="n">
        <v>817968</v>
      </c>
      <c r="AJ47" s="1" t="n">
        <v>1219382</v>
      </c>
      <c r="AK47" s="1" t="n">
        <v>1573607</v>
      </c>
      <c r="AL47" s="1" t="n">
        <v>425525</v>
      </c>
      <c r="AM47" s="1" t="n">
        <v>785070</v>
      </c>
      <c r="AN47" s="1" t="n">
        <v>1261731</v>
      </c>
      <c r="AO47" s="1" t="n">
        <v>1648763</v>
      </c>
      <c r="AP47" s="1" t="n">
        <v>400515</v>
      </c>
      <c r="AQ47" s="1" t="n">
        <v>702398</v>
      </c>
    </row>
    <row r="48" customFormat="false" ht="15" hidden="false" customHeight="true" outlineLevel="0" collapsed="false">
      <c r="A48" s="1" t="s">
        <v>465</v>
      </c>
      <c r="B48" s="1" t="n">
        <v>201382</v>
      </c>
      <c r="C48" s="1" t="n">
        <v>273694</v>
      </c>
      <c r="D48" s="1" t="n">
        <v>344245</v>
      </c>
      <c r="E48" s="1" t="n">
        <v>292168</v>
      </c>
      <c r="F48" s="1" t="n">
        <v>293284</v>
      </c>
      <c r="G48" s="1" t="n">
        <v>256749</v>
      </c>
      <c r="H48" s="1" t="n">
        <v>413001</v>
      </c>
      <c r="I48" s="1" t="n">
        <v>302754</v>
      </c>
      <c r="J48" s="1" t="n">
        <v>361018</v>
      </c>
      <c r="K48" s="1" t="n">
        <v>324436</v>
      </c>
      <c r="L48" s="1" t="n">
        <v>358737</v>
      </c>
      <c r="M48" s="1" t="n">
        <v>312104</v>
      </c>
      <c r="N48" s="1" t="n">
        <v>373545</v>
      </c>
      <c r="O48" s="1" t="n">
        <v>317228</v>
      </c>
      <c r="P48" s="1" t="n">
        <v>403407</v>
      </c>
      <c r="Q48" s="1" t="n">
        <v>362804</v>
      </c>
      <c r="R48" s="1" t="n">
        <v>382451</v>
      </c>
      <c r="S48" s="1" t="n">
        <v>252635</v>
      </c>
      <c r="T48" s="1" t="n">
        <v>399238</v>
      </c>
      <c r="U48" s="1" t="n">
        <v>231212</v>
      </c>
      <c r="V48" s="1" t="n">
        <v>346053</v>
      </c>
      <c r="W48" s="1" t="n">
        <v>230072</v>
      </c>
      <c r="X48" s="1" t="n">
        <v>402088</v>
      </c>
      <c r="Y48" s="1" t="n">
        <v>281971</v>
      </c>
      <c r="Z48" s="1" t="n">
        <v>368056</v>
      </c>
      <c r="AA48" s="1" t="n">
        <v>322818</v>
      </c>
      <c r="AB48" s="1" t="n">
        <v>429354</v>
      </c>
      <c r="AC48" s="1" t="n">
        <v>334528</v>
      </c>
      <c r="AD48" s="1" t="n">
        <v>393279</v>
      </c>
      <c r="AE48" s="1" t="n">
        <v>352701</v>
      </c>
      <c r="AF48" s="1" t="n">
        <v>442544</v>
      </c>
      <c r="AG48" s="1" t="n">
        <v>344274</v>
      </c>
      <c r="AH48" s="1" t="n">
        <v>421031</v>
      </c>
      <c r="AI48" s="1" t="n">
        <v>396937</v>
      </c>
      <c r="AJ48" s="1" t="n">
        <v>401414</v>
      </c>
      <c r="AK48" s="1" t="n">
        <v>354225</v>
      </c>
      <c r="AL48" s="1" t="n">
        <v>425525</v>
      </c>
      <c r="AM48" s="1" t="n">
        <v>359545</v>
      </c>
      <c r="AN48" s="1" t="n">
        <v>476661</v>
      </c>
      <c r="AO48" s="1" t="n">
        <v>387032</v>
      </c>
      <c r="AP48" s="1" t="n">
        <v>400515</v>
      </c>
      <c r="AQ48" s="1" t="n">
        <v>301883</v>
      </c>
    </row>
    <row r="50" customFormat="false" ht="15" hidden="false" customHeight="true" outlineLevel="0" collapsed="false">
      <c r="A50" s="1" t="s">
        <v>466</v>
      </c>
    </row>
    <row r="51" customFormat="false" ht="15" hidden="false" customHeight="true" outlineLevel="0" collapsed="false">
      <c r="A51" s="1" t="s">
        <v>572</v>
      </c>
      <c r="B51" s="1" t="n">
        <v>382243</v>
      </c>
      <c r="C51" s="1" t="n">
        <v>382065</v>
      </c>
      <c r="D51" s="1" t="n">
        <v>382373</v>
      </c>
      <c r="E51" s="1" t="n">
        <v>381860</v>
      </c>
      <c r="F51" s="1" t="n">
        <v>382280</v>
      </c>
      <c r="G51" s="1" t="n">
        <v>382692</v>
      </c>
      <c r="H51" s="1" t="n">
        <v>382945</v>
      </c>
      <c r="I51" s="1" t="n">
        <v>383105</v>
      </c>
      <c r="J51" s="1" t="n">
        <v>383018</v>
      </c>
      <c r="K51" s="1" t="n">
        <v>383423</v>
      </c>
      <c r="L51" s="1" t="n">
        <v>383884</v>
      </c>
      <c r="M51" s="1" t="n">
        <v>384296</v>
      </c>
      <c r="N51" s="1" t="n">
        <v>385184</v>
      </c>
      <c r="O51" s="1" t="n">
        <v>386107</v>
      </c>
      <c r="P51" s="1" t="n">
        <v>386896</v>
      </c>
      <c r="Q51" s="1" t="n">
        <v>387143</v>
      </c>
      <c r="R51" s="1" t="n">
        <v>386949</v>
      </c>
      <c r="S51" s="1" t="n">
        <v>385913</v>
      </c>
      <c r="T51" s="1" t="n">
        <v>385652</v>
      </c>
      <c r="U51" s="1" t="n">
        <v>385756</v>
      </c>
      <c r="V51" s="1" t="n">
        <v>386916</v>
      </c>
      <c r="W51" s="1" t="n">
        <v>387820</v>
      </c>
      <c r="X51" s="1" t="n">
        <v>388374</v>
      </c>
      <c r="Y51" s="1" t="n">
        <v>389000</v>
      </c>
      <c r="Z51" s="1" t="n">
        <v>389628</v>
      </c>
      <c r="AA51" s="1" t="n">
        <v>389363</v>
      </c>
      <c r="AB51" s="1" t="n">
        <v>389300</v>
      </c>
      <c r="AC51" s="1" t="n">
        <v>390245</v>
      </c>
      <c r="AD51" s="1" t="n">
        <v>390664</v>
      </c>
      <c r="AE51" s="1" t="n">
        <v>391187</v>
      </c>
      <c r="AF51" s="1" t="n">
        <v>391351</v>
      </c>
      <c r="AG51" s="1" t="n">
        <v>390787</v>
      </c>
      <c r="AH51" s="1" t="n">
        <v>390561</v>
      </c>
      <c r="AI51" s="1" t="n">
        <v>390542</v>
      </c>
      <c r="AJ51" s="1" t="n">
        <v>391026</v>
      </c>
      <c r="AK51" s="1" t="n">
        <v>391195</v>
      </c>
      <c r="AL51" s="1" t="n">
        <v>391179</v>
      </c>
      <c r="AM51" s="1" t="n">
        <v>391498</v>
      </c>
      <c r="AN51" s="1" t="n">
        <v>390966</v>
      </c>
      <c r="AO51" s="1" t="n">
        <v>388748</v>
      </c>
      <c r="AP51" s="1" t="n">
        <v>385108</v>
      </c>
      <c r="AQ51" s="1" t="n">
        <v>383878</v>
      </c>
    </row>
    <row r="52" customFormat="false" ht="15" hidden="false" customHeight="true" outlineLevel="0" collapsed="false">
      <c r="A52" s="1" t="s">
        <v>573</v>
      </c>
      <c r="B52" s="1" t="n">
        <v>365496</v>
      </c>
      <c r="C52" s="1" t="n">
        <v>365551</v>
      </c>
      <c r="D52" s="1" t="n">
        <v>365657</v>
      </c>
      <c r="E52" s="1" t="n">
        <v>365871</v>
      </c>
      <c r="F52" s="1" t="n">
        <v>367137.757</v>
      </c>
      <c r="G52" s="1" t="n">
        <v>367298.765</v>
      </c>
      <c r="H52" s="1" t="n">
        <v>367462.48</v>
      </c>
      <c r="I52" s="1" t="n">
        <v>368018.082</v>
      </c>
      <c r="J52" s="1" t="n">
        <v>368212</v>
      </c>
      <c r="K52" s="1" t="n">
        <v>368278</v>
      </c>
      <c r="L52" s="1" t="n">
        <v>368410</v>
      </c>
      <c r="M52" s="1" t="n">
        <v>369405</v>
      </c>
      <c r="N52" s="1" t="n">
        <v>370462.401</v>
      </c>
      <c r="O52" s="1" t="n">
        <v>370838.81</v>
      </c>
      <c r="P52" s="1" t="n">
        <v>371327.332</v>
      </c>
      <c r="Q52" s="1" t="n">
        <v>371670.884</v>
      </c>
      <c r="R52" s="1" t="n">
        <v>372104</v>
      </c>
      <c r="S52" s="1" t="n">
        <v>372209</v>
      </c>
      <c r="T52" s="1" t="n">
        <v>372239</v>
      </c>
      <c r="U52" s="1" t="n">
        <v>372302</v>
      </c>
      <c r="V52" s="1" t="n">
        <v>372917.413</v>
      </c>
      <c r="W52" s="1" t="n">
        <v>374354.83</v>
      </c>
      <c r="X52" s="1" t="n">
        <v>375002.588</v>
      </c>
      <c r="Y52" s="1" t="n">
        <v>375527.195</v>
      </c>
      <c r="Z52" s="1" t="n">
        <v>375974</v>
      </c>
      <c r="AA52" s="1" t="n">
        <v>376118</v>
      </c>
      <c r="AB52" s="1" t="n">
        <v>376169</v>
      </c>
      <c r="AC52" s="1" t="n">
        <v>378430</v>
      </c>
      <c r="AD52" s="1" t="n">
        <v>378898.221</v>
      </c>
      <c r="AE52" s="1" t="n">
        <v>379032.722</v>
      </c>
      <c r="AF52" s="1" t="n">
        <v>379723.838</v>
      </c>
      <c r="AG52" s="1" t="n">
        <v>379291.417</v>
      </c>
      <c r="AH52" s="1" t="n">
        <v>378940</v>
      </c>
      <c r="AI52" s="1" t="n">
        <v>379087</v>
      </c>
      <c r="AJ52" s="1" t="n">
        <v>379355</v>
      </c>
      <c r="AK52" s="1" t="n">
        <v>379475</v>
      </c>
      <c r="AL52" s="1" t="n">
        <v>379840.678</v>
      </c>
      <c r="AM52" s="1" t="n">
        <v>379980.44</v>
      </c>
      <c r="AN52" s="1" t="n">
        <v>380546.634</v>
      </c>
      <c r="AO52" s="1" t="n">
        <v>377806.173</v>
      </c>
      <c r="AP52" s="1" t="n">
        <v>374674.719</v>
      </c>
      <c r="AQ52" s="1" t="n">
        <v>374893.89</v>
      </c>
    </row>
    <row r="53" customFormat="false" ht="15" hidden="false" customHeight="true" outlineLevel="0" collapsed="false">
      <c r="A53" s="1" t="s">
        <v>574</v>
      </c>
      <c r="B53" s="1" t="n">
        <v>14704</v>
      </c>
      <c r="C53" s="1" t="n">
        <v>14707</v>
      </c>
      <c r="D53" s="1" t="n">
        <v>14628</v>
      </c>
      <c r="E53" s="1" t="n">
        <v>14626</v>
      </c>
      <c r="F53" s="1" t="n">
        <v>13827.472</v>
      </c>
      <c r="G53" s="1" t="n">
        <v>13816.133</v>
      </c>
      <c r="H53" s="1" t="n">
        <v>13809.987</v>
      </c>
      <c r="I53" s="1" t="n">
        <v>13768.438</v>
      </c>
      <c r="J53" s="1" t="n">
        <v>14026</v>
      </c>
      <c r="K53" s="1" t="n">
        <v>14024</v>
      </c>
      <c r="L53" s="1" t="n">
        <v>14023</v>
      </c>
      <c r="M53" s="1" t="n">
        <v>13904</v>
      </c>
      <c r="N53" s="1" t="n">
        <v>13852.371</v>
      </c>
      <c r="O53" s="1" t="n">
        <v>13855.684</v>
      </c>
      <c r="P53" s="1" t="n">
        <v>13749.69</v>
      </c>
      <c r="Q53" s="1" t="n">
        <v>13731.315</v>
      </c>
      <c r="R53" s="1" t="n">
        <v>13932</v>
      </c>
      <c r="S53" s="1" t="n">
        <v>13880</v>
      </c>
      <c r="T53" s="1" t="n">
        <v>13879</v>
      </c>
      <c r="U53" s="1" t="n">
        <v>13858</v>
      </c>
      <c r="V53" s="1" t="n">
        <v>14042.374</v>
      </c>
      <c r="W53" s="1" t="n">
        <v>12929.688</v>
      </c>
      <c r="X53" s="1" t="n">
        <v>12859.748</v>
      </c>
      <c r="Y53" s="1" t="n">
        <v>12659.027</v>
      </c>
      <c r="Z53" s="1" t="n">
        <v>12873</v>
      </c>
      <c r="AA53" s="1" t="n">
        <v>12851</v>
      </c>
      <c r="AB53" s="1" t="n">
        <v>12845</v>
      </c>
      <c r="AC53" s="1" t="n">
        <v>12430</v>
      </c>
      <c r="AD53" s="1" t="n">
        <v>12515.083</v>
      </c>
      <c r="AE53" s="1" t="n">
        <v>12415.452</v>
      </c>
      <c r="AF53" s="1" t="n">
        <v>11733.485</v>
      </c>
      <c r="AG53" s="1" t="n">
        <v>11581.306</v>
      </c>
      <c r="AH53" s="1" t="n">
        <v>11733</v>
      </c>
      <c r="AI53" s="1" t="n">
        <v>11664</v>
      </c>
      <c r="AJ53" s="1" t="n">
        <v>11563</v>
      </c>
      <c r="AK53" s="1" t="n">
        <v>11544</v>
      </c>
      <c r="AL53" s="1" t="n">
        <v>11723.272</v>
      </c>
      <c r="AM53" s="1" t="n">
        <v>11606.272</v>
      </c>
      <c r="AN53" s="1" t="n">
        <v>9629.551</v>
      </c>
      <c r="AO53" s="1" t="n">
        <v>9325.363</v>
      </c>
      <c r="AP53" s="1" t="n">
        <v>9325.548</v>
      </c>
      <c r="AQ53" s="1" t="n">
        <v>9256.676</v>
      </c>
    </row>
    <row r="54" customFormat="false" ht="15" hidden="false" customHeight="true" outlineLevel="0" collapsed="false">
      <c r="A54" s="1" t="s">
        <v>470</v>
      </c>
      <c r="B54" s="1" t="n">
        <v>380200</v>
      </c>
      <c r="C54" s="1" t="n">
        <v>380258</v>
      </c>
      <c r="D54" s="1" t="n">
        <v>380285</v>
      </c>
      <c r="E54" s="1" t="n">
        <v>380497</v>
      </c>
      <c r="F54" s="1" t="n">
        <v>380965.229</v>
      </c>
      <c r="G54" s="1" t="n">
        <v>381114.898</v>
      </c>
      <c r="H54" s="1" t="n">
        <v>381272.467</v>
      </c>
      <c r="I54" s="1" t="n">
        <v>381786.52</v>
      </c>
      <c r="J54" s="1" t="n">
        <v>382238</v>
      </c>
      <c r="K54" s="1" t="n">
        <v>382302</v>
      </c>
      <c r="L54" s="1" t="n">
        <v>382433</v>
      </c>
      <c r="M54" s="1" t="n">
        <v>383309</v>
      </c>
      <c r="N54" s="1" t="n">
        <v>384314.772</v>
      </c>
      <c r="O54" s="1" t="n">
        <v>384694.494</v>
      </c>
      <c r="P54" s="1" t="n">
        <v>385077.022</v>
      </c>
      <c r="Q54" s="1" t="n">
        <v>385402.199</v>
      </c>
      <c r="R54" s="1" t="n">
        <v>386036</v>
      </c>
      <c r="S54" s="1" t="n">
        <v>386089</v>
      </c>
      <c r="T54" s="1" t="n">
        <v>386118</v>
      </c>
      <c r="U54" s="1" t="n">
        <v>386160</v>
      </c>
      <c r="V54" s="1" t="n">
        <v>386959.787</v>
      </c>
      <c r="W54" s="1" t="n">
        <v>387284.518</v>
      </c>
      <c r="X54" s="1" t="n">
        <v>387862.336</v>
      </c>
      <c r="Y54" s="1" t="n">
        <v>388186.222</v>
      </c>
      <c r="Z54" s="1" t="n">
        <v>388847</v>
      </c>
      <c r="AA54" s="1" t="n">
        <v>388969</v>
      </c>
      <c r="AB54" s="1" t="n">
        <v>389014</v>
      </c>
      <c r="AC54" s="1" t="n">
        <v>390860</v>
      </c>
      <c r="AD54" s="1" t="n">
        <v>391413.304</v>
      </c>
      <c r="AE54" s="1" t="n">
        <v>391448.174</v>
      </c>
      <c r="AF54" s="1" t="n">
        <v>391457.323</v>
      </c>
      <c r="AG54" s="1" t="n">
        <v>390872.723</v>
      </c>
      <c r="AH54" s="1" t="n">
        <v>390673</v>
      </c>
      <c r="AI54" s="1" t="n">
        <v>390751</v>
      </c>
      <c r="AJ54" s="1" t="n">
        <v>390918</v>
      </c>
      <c r="AK54" s="1" t="n">
        <v>391019</v>
      </c>
      <c r="AL54" s="1" t="n">
        <v>391563.95</v>
      </c>
      <c r="AM54" s="1" t="n">
        <v>391586.712</v>
      </c>
      <c r="AN54" s="1" t="n">
        <v>390176.185</v>
      </c>
      <c r="AO54" s="1" t="n">
        <v>387131.536</v>
      </c>
      <c r="AP54" s="1" t="n">
        <v>384000.267</v>
      </c>
      <c r="AQ54" s="1" t="n">
        <v>384150.566</v>
      </c>
    </row>
    <row r="55" customFormat="false" ht="15" hidden="false" customHeight="true" outlineLevel="0" collapsed="false">
      <c r="A55" s="1" t="s">
        <v>575</v>
      </c>
      <c r="B55" s="1" t="n">
        <v>75.03</v>
      </c>
      <c r="C55" s="1" t="n">
        <v>68.88</v>
      </c>
      <c r="D55" s="1" t="n">
        <v>64.33</v>
      </c>
      <c r="E55" s="1" t="n">
        <v>64.36</v>
      </c>
      <c r="F55" s="1" t="n">
        <v>62.22</v>
      </c>
      <c r="G55" s="1" t="n">
        <v>65.83</v>
      </c>
      <c r="H55" s="1" t="n">
        <v>65.93</v>
      </c>
      <c r="I55" s="1" t="n">
        <v>63.77</v>
      </c>
      <c r="J55" s="1" t="n">
        <v>61.62</v>
      </c>
      <c r="K55" s="1" t="n">
        <v>63.69</v>
      </c>
      <c r="L55" s="1" t="n">
        <v>66.26</v>
      </c>
      <c r="M55" s="1" t="n">
        <v>66.01</v>
      </c>
      <c r="N55" s="1" t="n">
        <v>75.32</v>
      </c>
      <c r="O55" s="1" t="n">
        <v>75.92</v>
      </c>
      <c r="P55" s="1" t="n">
        <v>86.26</v>
      </c>
      <c r="Q55" s="1" t="n">
        <v>80.92</v>
      </c>
      <c r="R55" s="1" t="n">
        <v>61.71</v>
      </c>
      <c r="S55" s="1" t="n">
        <v>58.82</v>
      </c>
      <c r="T55" s="1" t="n">
        <v>51.33</v>
      </c>
      <c r="U55" s="1" t="n">
        <v>59.28</v>
      </c>
      <c r="V55" s="1" t="n">
        <v>71.63</v>
      </c>
      <c r="W55" s="1" t="n">
        <v>77</v>
      </c>
      <c r="X55" s="1" t="n">
        <v>80.92</v>
      </c>
      <c r="Y55" s="1" t="n">
        <v>90.5</v>
      </c>
      <c r="Z55" s="1" t="n">
        <v>89.92</v>
      </c>
      <c r="AA55" s="1" t="n">
        <v>72.22</v>
      </c>
      <c r="AB55" s="1" t="n">
        <v>67.22</v>
      </c>
      <c r="AC55" s="1" t="n">
        <v>59</v>
      </c>
      <c r="AD55" s="1" t="n">
        <v>60</v>
      </c>
      <c r="AE55" s="1" t="n">
        <v>65.97</v>
      </c>
      <c r="AF55" s="1" t="n">
        <v>58.71</v>
      </c>
      <c r="AG55" s="1" t="n">
        <v>61.16</v>
      </c>
      <c r="AH55" s="1" t="n">
        <v>63.11</v>
      </c>
      <c r="AI55" s="1" t="n">
        <v>69.34</v>
      </c>
      <c r="AJ55" s="1" t="n">
        <v>74.46</v>
      </c>
      <c r="AK55" s="1" t="n">
        <v>71.76</v>
      </c>
      <c r="AL55" s="1" t="n">
        <v>71.58</v>
      </c>
      <c r="AM55" s="1" t="n">
        <v>67.49</v>
      </c>
      <c r="AN55" s="1" t="n">
        <v>64.73</v>
      </c>
      <c r="AO55" s="1" t="n">
        <v>63.04</v>
      </c>
      <c r="AP55" s="1" t="n">
        <v>59.15</v>
      </c>
      <c r="AQ55" s="1" t="n">
        <v>67.93</v>
      </c>
    </row>
    <row r="56" customFormat="false" ht="15" hidden="false" customHeight="true" outlineLevel="0" collapsed="false">
      <c r="A56" s="1" t="s">
        <v>576</v>
      </c>
      <c r="B56" s="1" t="n">
        <v>28526406</v>
      </c>
      <c r="C56" s="1" t="n">
        <v>26192171.04</v>
      </c>
      <c r="D56" s="1" t="n">
        <v>24463734.05</v>
      </c>
      <c r="E56" s="1" t="n">
        <v>24488786.92</v>
      </c>
      <c r="F56" s="1" t="n">
        <v>23703656.54838</v>
      </c>
      <c r="G56" s="1" t="n">
        <v>25088793.73534</v>
      </c>
      <c r="H56" s="1" t="n">
        <v>25137293.74931</v>
      </c>
      <c r="I56" s="1" t="n">
        <v>24346526.3804</v>
      </c>
      <c r="J56" s="1" t="n">
        <v>23553505.56</v>
      </c>
      <c r="K56" s="1" t="n">
        <v>24348814.38</v>
      </c>
      <c r="L56" s="1" t="n">
        <v>25340010.58</v>
      </c>
      <c r="M56" s="1" t="n">
        <v>25302227.09</v>
      </c>
      <c r="N56" s="1" t="n">
        <v>28946588.62704</v>
      </c>
      <c r="O56" s="1" t="n">
        <v>29206005.98448</v>
      </c>
      <c r="P56" s="1" t="n">
        <v>33216743.91772</v>
      </c>
      <c r="Q56" s="1" t="n">
        <v>31186745.94308</v>
      </c>
      <c r="R56" s="1" t="n">
        <v>23822281.56</v>
      </c>
      <c r="S56" s="1" t="n">
        <v>22709754.98</v>
      </c>
      <c r="T56" s="1" t="n">
        <v>19819436.94</v>
      </c>
      <c r="U56" s="1" t="n">
        <v>22891564.8</v>
      </c>
      <c r="V56" s="1" t="n">
        <v>27717929.54281</v>
      </c>
      <c r="W56" s="1" t="n">
        <v>29820907.886</v>
      </c>
      <c r="X56" s="1" t="n">
        <v>31385820.22912</v>
      </c>
      <c r="Y56" s="1" t="n">
        <v>35130853.091</v>
      </c>
      <c r="Z56" s="1" t="n">
        <v>34965122.24</v>
      </c>
      <c r="AA56" s="1" t="n">
        <v>28091341.18</v>
      </c>
      <c r="AB56" s="1" t="n">
        <v>26149521.08</v>
      </c>
      <c r="AC56" s="1" t="n">
        <v>23060740</v>
      </c>
      <c r="AD56" s="1" t="n">
        <v>23484798.24</v>
      </c>
      <c r="AE56" s="1" t="n">
        <v>25823836.03878</v>
      </c>
      <c r="AF56" s="1" t="n">
        <v>22982459.43333</v>
      </c>
      <c r="AG56" s="1" t="n">
        <v>23905775.73868</v>
      </c>
      <c r="AH56" s="1" t="n">
        <v>24655373.03</v>
      </c>
      <c r="AI56" s="1" t="n">
        <v>27094674.34</v>
      </c>
      <c r="AJ56" s="1" t="n">
        <v>29107754.28</v>
      </c>
      <c r="AK56" s="1" t="n">
        <v>28059523.44</v>
      </c>
      <c r="AL56" s="1" t="n">
        <v>28028147.541</v>
      </c>
      <c r="AM56" s="1" t="n">
        <v>26428187.19288</v>
      </c>
      <c r="AN56" s="1" t="n">
        <v>25256104.45505</v>
      </c>
      <c r="AO56" s="1" t="n">
        <v>24404772.02944</v>
      </c>
      <c r="AP56" s="1" t="n">
        <v>22713615.79305</v>
      </c>
      <c r="AQ56" s="1" t="n">
        <v>26095347.94838</v>
      </c>
    </row>
    <row r="57" customFormat="false" ht="15" hidden="false" customHeight="true" outlineLevel="0" collapsed="false">
      <c r="A57" s="1" t="s">
        <v>577</v>
      </c>
      <c r="B57" s="1" t="n">
        <v>4360137</v>
      </c>
      <c r="C57" s="1" t="n">
        <v>4362995</v>
      </c>
      <c r="D57" s="1" t="n">
        <v>4360486</v>
      </c>
      <c r="E57" s="1" t="n">
        <v>4848079</v>
      </c>
      <c r="F57" s="1" t="n">
        <v>4848477</v>
      </c>
      <c r="G57" s="1" t="n">
        <v>4456365</v>
      </c>
      <c r="H57" s="1" t="n">
        <v>5143248</v>
      </c>
      <c r="I57" s="1" t="n">
        <v>5038812</v>
      </c>
      <c r="J57" s="1" t="n">
        <v>5530815</v>
      </c>
      <c r="K57" s="1" t="n">
        <v>5532637</v>
      </c>
      <c r="L57" s="1" t="n">
        <v>5534990</v>
      </c>
      <c r="M57" s="1" t="n">
        <v>5933286</v>
      </c>
      <c r="N57" s="1" t="n">
        <v>5936335</v>
      </c>
      <c r="O57" s="1" t="n">
        <v>6531408</v>
      </c>
      <c r="P57" s="1" t="n">
        <v>6675084</v>
      </c>
      <c r="Q57" s="1" t="n">
        <v>6077513</v>
      </c>
      <c r="R57" s="1" t="n">
        <v>6079308</v>
      </c>
      <c r="S57" s="1" t="n">
        <v>6081102</v>
      </c>
      <c r="T57" s="1" t="n">
        <v>6082897</v>
      </c>
      <c r="U57" s="1" t="n">
        <v>5335536</v>
      </c>
      <c r="V57" s="1" t="n">
        <v>5337103</v>
      </c>
      <c r="W57" s="1" t="n">
        <v>5338671</v>
      </c>
      <c r="X57" s="1" t="n">
        <v>5833483</v>
      </c>
      <c r="Y57" s="1" t="n">
        <v>5835222</v>
      </c>
      <c r="Z57" s="1" t="n">
        <v>5836957</v>
      </c>
      <c r="AA57" s="1" t="n">
        <v>5838693</v>
      </c>
      <c r="AB57" s="1" t="n">
        <v>5340807</v>
      </c>
      <c r="AC57" s="1" t="n">
        <v>5342329</v>
      </c>
      <c r="AD57" s="1" t="n">
        <v>5343851</v>
      </c>
      <c r="AE57" s="1" t="n">
        <v>5345373</v>
      </c>
      <c r="AF57" s="1" t="n">
        <v>5346895</v>
      </c>
      <c r="AG57" s="1" t="n">
        <v>5348417</v>
      </c>
      <c r="AH57" s="1" t="n">
        <v>5349938</v>
      </c>
      <c r="AI57" s="1" t="n">
        <v>5351461</v>
      </c>
      <c r="AJ57" s="1" t="n">
        <v>5945670</v>
      </c>
      <c r="AK57" s="1" t="n">
        <v>5947376</v>
      </c>
      <c r="AL57" s="1" t="n">
        <v>5949081</v>
      </c>
      <c r="AM57" s="1" t="n">
        <v>5994914</v>
      </c>
      <c r="AN57" s="1" t="n">
        <v>5996686</v>
      </c>
      <c r="AO57" s="1" t="n">
        <v>5998458</v>
      </c>
      <c r="AP57" s="1" t="n">
        <v>6000230</v>
      </c>
      <c r="AQ57" s="1" t="n">
        <v>6002002</v>
      </c>
    </row>
    <row r="58" customFormat="false" ht="15" hidden="false" customHeight="true" outlineLevel="0" collapsed="false">
      <c r="A58" s="1" t="s">
        <v>578</v>
      </c>
      <c r="B58" s="1" t="n">
        <v>0</v>
      </c>
      <c r="C58" s="1" t="n">
        <v>0</v>
      </c>
      <c r="D58" s="1" t="n">
        <v>0</v>
      </c>
      <c r="E58" s="1" t="n">
        <v>19998</v>
      </c>
      <c r="F58" s="1" t="n">
        <v>314686</v>
      </c>
      <c r="G58" s="1" t="n">
        <v>764361</v>
      </c>
      <c r="H58" s="1" t="n">
        <v>229844</v>
      </c>
      <c r="I58" s="1" t="n">
        <v>299757</v>
      </c>
      <c r="J58" s="1" t="n">
        <v>234318</v>
      </c>
      <c r="K58" s="1" t="n">
        <v>345807</v>
      </c>
      <c r="L58" s="1" t="n">
        <v>499367</v>
      </c>
      <c r="M58" s="1" t="n">
        <v>499183</v>
      </c>
      <c r="N58" s="1" t="n">
        <v>344844</v>
      </c>
      <c r="O58" s="1" t="n">
        <v>0</v>
      </c>
      <c r="P58" s="1" t="n">
        <v>354381</v>
      </c>
      <c r="Q58" s="1" t="n">
        <v>1017833</v>
      </c>
      <c r="R58" s="1" t="n">
        <v>612651</v>
      </c>
      <c r="S58" s="1" t="n">
        <v>0</v>
      </c>
      <c r="T58" s="1" t="n">
        <v>0</v>
      </c>
      <c r="U58" s="1" t="n">
        <v>414830</v>
      </c>
      <c r="V58" s="1" t="n">
        <v>429753</v>
      </c>
      <c r="W58" s="1" t="n">
        <v>631770</v>
      </c>
      <c r="X58" s="1" t="n">
        <v>30000</v>
      </c>
      <c r="Y58" s="1" t="n">
        <v>315030</v>
      </c>
      <c r="Z58" s="1" t="n">
        <v>129995</v>
      </c>
      <c r="AA58" s="1" t="n">
        <v>184946</v>
      </c>
      <c r="AB58" s="1" t="n">
        <v>189557</v>
      </c>
      <c r="AC58" s="1" t="n">
        <v>129955</v>
      </c>
      <c r="AD58" s="1" t="n">
        <v>0</v>
      </c>
      <c r="AE58" s="1" t="n">
        <v>184474</v>
      </c>
      <c r="AF58" s="1" t="n">
        <v>497636</v>
      </c>
      <c r="AG58" s="1" t="n">
        <v>409131</v>
      </c>
      <c r="AH58" s="1" t="n">
        <v>225921</v>
      </c>
      <c r="AI58" s="1" t="n">
        <v>170884</v>
      </c>
      <c r="AJ58" s="1" t="n">
        <v>786561</v>
      </c>
      <c r="AK58" s="1" t="n">
        <v>543679</v>
      </c>
      <c r="AL58" s="1" t="n">
        <v>304000</v>
      </c>
      <c r="AM58" s="1" t="n">
        <v>782147</v>
      </c>
      <c r="AN58" s="1" t="n">
        <v>846166</v>
      </c>
      <c r="AO58" s="1" t="n">
        <v>586648</v>
      </c>
      <c r="AP58" s="1" t="n">
        <v>748417</v>
      </c>
      <c r="AQ58" s="1" t="n">
        <v>667846</v>
      </c>
    </row>
    <row r="59" customFormat="false" ht="15" hidden="false" customHeight="true" outlineLevel="0" collapsed="false">
      <c r="A59" s="1" t="s">
        <v>579</v>
      </c>
      <c r="B59" s="1" t="n">
        <v>4223681</v>
      </c>
      <c r="C59" s="1" t="n">
        <v>4147999</v>
      </c>
      <c r="D59" s="1" t="n">
        <v>4138301</v>
      </c>
      <c r="E59" s="1" t="n">
        <v>4119181</v>
      </c>
      <c r="F59" s="1" t="n">
        <v>3766762</v>
      </c>
      <c r="G59" s="1" t="n">
        <v>3743363</v>
      </c>
      <c r="H59" s="1" t="n">
        <v>3619180</v>
      </c>
      <c r="I59" s="1" t="n">
        <v>3618722</v>
      </c>
      <c r="J59" s="1" t="n">
        <v>2894344</v>
      </c>
      <c r="K59" s="1" t="n">
        <v>2894325</v>
      </c>
      <c r="L59" s="1" t="n">
        <v>2789436</v>
      </c>
      <c r="M59" s="1" t="n">
        <v>2385470</v>
      </c>
      <c r="N59" s="1" t="n">
        <v>2671491</v>
      </c>
      <c r="O59" s="1" t="n">
        <v>2599013</v>
      </c>
      <c r="P59" s="1" t="n">
        <v>1962471</v>
      </c>
      <c r="Q59" s="1" t="n">
        <v>1941610</v>
      </c>
      <c r="R59" s="1" t="n">
        <v>1940745</v>
      </c>
      <c r="S59" s="1" t="n">
        <v>2340757</v>
      </c>
      <c r="T59" s="1" t="n">
        <v>2313833</v>
      </c>
      <c r="U59" s="1" t="n">
        <v>2293890</v>
      </c>
      <c r="V59" s="1" t="n">
        <v>2270700</v>
      </c>
      <c r="W59" s="1" t="n">
        <v>2280251</v>
      </c>
      <c r="X59" s="1" t="n">
        <v>2281165</v>
      </c>
      <c r="Y59" s="1" t="n">
        <v>2191201</v>
      </c>
      <c r="Z59" s="1" t="n">
        <v>2193199</v>
      </c>
      <c r="AA59" s="1" t="n">
        <v>1944404</v>
      </c>
      <c r="AB59" s="1" t="n">
        <v>1967827</v>
      </c>
      <c r="AC59" s="1" t="n">
        <v>1953438</v>
      </c>
      <c r="AD59" s="1" t="n">
        <v>1968243</v>
      </c>
      <c r="AE59" s="1" t="n">
        <v>1913069</v>
      </c>
      <c r="AF59" s="1" t="n">
        <v>1634726</v>
      </c>
      <c r="AG59" s="1" t="n">
        <v>1632902</v>
      </c>
      <c r="AH59" s="1" t="n">
        <v>1633870</v>
      </c>
      <c r="AI59" s="1" t="n">
        <v>1634838</v>
      </c>
      <c r="AJ59" s="1" t="n">
        <v>1633414</v>
      </c>
      <c r="AK59" s="1" t="n">
        <v>1630690</v>
      </c>
      <c r="AL59" s="1" t="n">
        <v>1593803</v>
      </c>
      <c r="AM59" s="1" t="n">
        <v>1594765</v>
      </c>
      <c r="AN59" s="1" t="n">
        <v>1592935</v>
      </c>
      <c r="AO59" s="1" t="n">
        <v>1589904</v>
      </c>
      <c r="AP59" s="1" t="n">
        <v>1590859</v>
      </c>
      <c r="AQ59" s="1" t="n">
        <v>1591821</v>
      </c>
    </row>
    <row r="60" customFormat="false" ht="15" hidden="false" customHeight="true" outlineLevel="0" collapsed="false">
      <c r="A60" s="1" t="s">
        <v>580</v>
      </c>
      <c r="B60" s="1" t="n">
        <v>8583818</v>
      </c>
      <c r="C60" s="1" t="n">
        <v>8510994</v>
      </c>
      <c r="D60" s="1" t="n">
        <v>8498787</v>
      </c>
      <c r="E60" s="1" t="n">
        <v>8987258</v>
      </c>
      <c r="F60" s="1" t="n">
        <v>8929925</v>
      </c>
      <c r="G60" s="1" t="n">
        <v>8964089</v>
      </c>
      <c r="H60" s="1" t="n">
        <v>8992272</v>
      </c>
      <c r="I60" s="1" t="n">
        <v>8957291</v>
      </c>
      <c r="J60" s="1" t="n">
        <v>8659477</v>
      </c>
      <c r="K60" s="1" t="n">
        <v>8772769</v>
      </c>
      <c r="L60" s="1" t="n">
        <v>8823793</v>
      </c>
      <c r="M60" s="1" t="n">
        <v>8817939</v>
      </c>
      <c r="N60" s="1" t="n">
        <v>8952670</v>
      </c>
      <c r="O60" s="1" t="n">
        <v>9130421</v>
      </c>
      <c r="P60" s="1" t="n">
        <v>8991936</v>
      </c>
      <c r="Q60" s="1" t="n">
        <v>9036956</v>
      </c>
      <c r="R60" s="1" t="n">
        <v>8632704</v>
      </c>
      <c r="S60" s="1" t="n">
        <v>8421859</v>
      </c>
      <c r="T60" s="1" t="n">
        <v>8396730</v>
      </c>
      <c r="U60" s="1" t="n">
        <v>8044256</v>
      </c>
      <c r="V60" s="1" t="n">
        <v>8037556</v>
      </c>
      <c r="W60" s="1" t="n">
        <v>8250692</v>
      </c>
      <c r="X60" s="1" t="n">
        <v>8144648</v>
      </c>
      <c r="Y60" s="1" t="n">
        <v>8341453</v>
      </c>
      <c r="Z60" s="1" t="n">
        <v>8160151</v>
      </c>
      <c r="AA60" s="1" t="n">
        <v>7968043</v>
      </c>
      <c r="AB60" s="1" t="n">
        <v>7498191</v>
      </c>
      <c r="AC60" s="1" t="n">
        <v>7425722</v>
      </c>
      <c r="AD60" s="1" t="n">
        <v>7312094</v>
      </c>
      <c r="AE60" s="1" t="n">
        <v>7442916</v>
      </c>
      <c r="AF60" s="1" t="n">
        <v>7479257</v>
      </c>
      <c r="AG60" s="1" t="n">
        <v>7390450</v>
      </c>
      <c r="AH60" s="1" t="n">
        <v>7209729</v>
      </c>
      <c r="AI60" s="1" t="n">
        <v>7157183</v>
      </c>
      <c r="AJ60" s="1" t="n">
        <v>8365645</v>
      </c>
      <c r="AK60" s="1" t="n">
        <v>8121745</v>
      </c>
      <c r="AL60" s="1" t="n">
        <v>7846884</v>
      </c>
      <c r="AM60" s="1" t="n">
        <v>8371826</v>
      </c>
      <c r="AN60" s="1" t="n">
        <v>8435787</v>
      </c>
      <c r="AO60" s="1" t="n">
        <v>8175010</v>
      </c>
      <c r="AP60" s="1" t="n">
        <v>8339506</v>
      </c>
      <c r="AQ60" s="1" t="n">
        <v>8261669</v>
      </c>
    </row>
    <row r="61" customFormat="false" ht="15" hidden="false" customHeight="true" outlineLevel="0" collapsed="false">
      <c r="A61" s="1" t="s">
        <v>581</v>
      </c>
      <c r="B61" s="1" t="n">
        <v>37280</v>
      </c>
      <c r="C61" s="1" t="n">
        <v>37280</v>
      </c>
      <c r="D61" s="1" t="n">
        <v>37280</v>
      </c>
      <c r="E61" s="1" t="n">
        <v>37280</v>
      </c>
      <c r="F61" s="1" t="n">
        <v>37280</v>
      </c>
      <c r="G61" s="1" t="n">
        <v>37280</v>
      </c>
      <c r="H61" s="1" t="n">
        <v>37280</v>
      </c>
      <c r="I61" s="1" t="n">
        <v>37280</v>
      </c>
      <c r="J61" s="1" t="n">
        <v>37280</v>
      </c>
      <c r="K61" s="1" t="n">
        <v>37280</v>
      </c>
      <c r="L61" s="1" t="n">
        <v>37280</v>
      </c>
      <c r="M61" s="1" t="n">
        <v>37280</v>
      </c>
      <c r="N61" s="1" t="n">
        <v>37280</v>
      </c>
      <c r="O61" s="1" t="n">
        <v>37280</v>
      </c>
      <c r="P61" s="1" t="n">
        <v>37280</v>
      </c>
      <c r="Q61" s="1" t="n">
        <v>37280</v>
      </c>
      <c r="R61" s="1" t="n">
        <v>37280</v>
      </c>
      <c r="S61" s="1" t="n">
        <v>37280</v>
      </c>
      <c r="T61" s="1" t="n">
        <v>37280</v>
      </c>
      <c r="U61" s="1" t="n">
        <v>37280</v>
      </c>
      <c r="V61" s="1" t="n">
        <v>37280</v>
      </c>
      <c r="W61" s="1" t="n">
        <v>37280</v>
      </c>
      <c r="X61" s="1" t="n">
        <v>37280</v>
      </c>
      <c r="Y61" s="1" t="n">
        <v>37280</v>
      </c>
      <c r="Z61" s="1" t="n">
        <v>37280</v>
      </c>
      <c r="AA61" s="1" t="n">
        <v>37280</v>
      </c>
      <c r="AB61" s="1" t="n">
        <v>37280</v>
      </c>
      <c r="AC61" s="1" t="n">
        <v>37280</v>
      </c>
      <c r="AD61" s="1" t="n">
        <v>37280</v>
      </c>
      <c r="AE61" s="1" t="n">
        <v>37280</v>
      </c>
      <c r="AF61" s="1" t="n">
        <v>37280</v>
      </c>
      <c r="AG61" s="1" t="n">
        <v>37280</v>
      </c>
      <c r="AH61" s="1" t="n">
        <v>17155</v>
      </c>
      <c r="AI61" s="1" t="n">
        <v>17155</v>
      </c>
      <c r="AJ61" s="1" t="n">
        <v>17155</v>
      </c>
      <c r="AK61" s="1" t="n">
        <v>17155</v>
      </c>
      <c r="AL61" s="1" t="n">
        <v>17155</v>
      </c>
      <c r="AM61" s="1" t="n">
        <v>17155</v>
      </c>
      <c r="AN61" s="1" t="n">
        <v>17155</v>
      </c>
      <c r="AO61" s="1" t="n">
        <v>17155</v>
      </c>
      <c r="AP61" s="1" t="n">
        <v>17155</v>
      </c>
      <c r="AQ61" s="1" t="n">
        <v>17155</v>
      </c>
    </row>
    <row r="62" customFormat="false" ht="15" hidden="false" customHeight="true" outlineLevel="0" collapsed="false">
      <c r="A62" s="1" t="s">
        <v>582</v>
      </c>
      <c r="B62" s="1" t="n">
        <v>37147477</v>
      </c>
      <c r="C62" s="1" t="n">
        <v>34740392</v>
      </c>
      <c r="D62" s="1" t="n">
        <v>32999789</v>
      </c>
      <c r="E62" s="1" t="n">
        <v>33513325</v>
      </c>
      <c r="F62" s="1" t="n">
        <v>32670862</v>
      </c>
      <c r="G62" s="1" t="n">
        <v>34090163</v>
      </c>
      <c r="H62" s="1" t="n">
        <v>34166846</v>
      </c>
      <c r="I62" s="1" t="n">
        <v>33341097</v>
      </c>
      <c r="J62" s="1" t="n">
        <v>32250287</v>
      </c>
      <c r="K62" s="1" t="n">
        <v>33158886</v>
      </c>
      <c r="L62" s="1" t="n">
        <v>34201056</v>
      </c>
      <c r="M62" s="1" t="n">
        <v>34157459</v>
      </c>
      <c r="N62" s="1" t="n">
        <v>37936539</v>
      </c>
      <c r="O62" s="1" t="n">
        <v>38373707</v>
      </c>
      <c r="P62" s="1" t="n">
        <v>42245960</v>
      </c>
      <c r="Q62" s="1" t="n">
        <v>40260982</v>
      </c>
      <c r="R62" s="1" t="n">
        <v>32492296</v>
      </c>
      <c r="S62" s="1" t="n">
        <v>31168892</v>
      </c>
      <c r="T62" s="1" t="n">
        <v>28253480</v>
      </c>
      <c r="U62" s="1" t="n">
        <v>30973105</v>
      </c>
      <c r="V62" s="1" t="n">
        <v>35792766</v>
      </c>
      <c r="W62" s="1" t="n">
        <v>38108880</v>
      </c>
      <c r="X62" s="1" t="n">
        <v>39567748</v>
      </c>
      <c r="Y62" s="1" t="n">
        <v>43509586</v>
      </c>
      <c r="Z62" s="1" t="n">
        <v>43162524</v>
      </c>
      <c r="AA62" s="1" t="n">
        <v>36096708</v>
      </c>
      <c r="AB62" s="1" t="n">
        <v>33684983</v>
      </c>
      <c r="AC62" s="1" t="n">
        <v>30523709</v>
      </c>
      <c r="AD62" s="1" t="n">
        <v>30834172</v>
      </c>
      <c r="AE62" s="1" t="n">
        <v>33304032</v>
      </c>
      <c r="AF62" s="1" t="n">
        <v>30498996</v>
      </c>
      <c r="AG62" s="1" t="n">
        <v>31333506</v>
      </c>
      <c r="AH62" s="1" t="n">
        <v>31882217</v>
      </c>
      <c r="AI62" s="1" t="n">
        <v>34268993</v>
      </c>
      <c r="AJ62" s="1" t="n">
        <v>37490531</v>
      </c>
      <c r="AK62" s="1" t="n">
        <v>36198435</v>
      </c>
      <c r="AL62" s="1" t="n">
        <v>35892187</v>
      </c>
      <c r="AM62" s="1" t="n">
        <v>34817168</v>
      </c>
      <c r="AN62" s="1" t="n">
        <v>33709046</v>
      </c>
      <c r="AO62" s="1" t="n">
        <v>32596937</v>
      </c>
      <c r="AP62" s="1" t="n">
        <v>31070277</v>
      </c>
      <c r="AQ62" s="1" t="n">
        <v>34374172</v>
      </c>
    </row>
    <row r="63" customFormat="false" ht="15" hidden="false" customHeight="true" outlineLevel="0" collapsed="false">
      <c r="A63" s="1" t="s">
        <v>583</v>
      </c>
      <c r="B63" s="1" t="n">
        <v>37147504</v>
      </c>
      <c r="C63" s="1" t="n">
        <v>34740445.04</v>
      </c>
      <c r="D63" s="1" t="n">
        <v>32999801.05</v>
      </c>
      <c r="E63" s="1" t="n">
        <v>33513324.92</v>
      </c>
      <c r="F63" s="1" t="n">
        <v>32670861.54838</v>
      </c>
      <c r="G63" s="1" t="n">
        <v>34090162.73534</v>
      </c>
      <c r="H63" s="1" t="n">
        <v>34166845.74931</v>
      </c>
      <c r="I63" s="1" t="n">
        <v>33341097.3804</v>
      </c>
      <c r="J63" s="1" t="n">
        <v>32250262.56</v>
      </c>
      <c r="K63" s="1" t="n">
        <v>33158863.38</v>
      </c>
      <c r="L63" s="1" t="n">
        <v>34201083.58</v>
      </c>
      <c r="M63" s="1" t="n">
        <v>34157446.09</v>
      </c>
      <c r="N63" s="1" t="n">
        <v>37936538.62704</v>
      </c>
      <c r="O63" s="1" t="n">
        <v>38373706.98448</v>
      </c>
      <c r="P63" s="1" t="n">
        <v>42245959.91772</v>
      </c>
      <c r="Q63" s="1" t="n">
        <v>40260981.94308</v>
      </c>
      <c r="R63" s="1" t="n">
        <v>32492265.56</v>
      </c>
      <c r="S63" s="1" t="n">
        <v>31168893.98</v>
      </c>
      <c r="T63" s="1" t="n">
        <v>28253446.94</v>
      </c>
      <c r="U63" s="1" t="n">
        <v>30973100.8</v>
      </c>
      <c r="V63" s="1" t="n">
        <v>35792765.54281</v>
      </c>
      <c r="W63" s="1" t="n">
        <v>38108879.886</v>
      </c>
      <c r="X63" s="1" t="n">
        <v>39567748.22912</v>
      </c>
      <c r="Y63" s="1" t="n">
        <v>43509586.091</v>
      </c>
      <c r="Z63" s="1" t="n">
        <v>43162553.24</v>
      </c>
      <c r="AA63" s="1" t="n">
        <v>36096664.18</v>
      </c>
      <c r="AB63" s="1" t="n">
        <v>33684992.08</v>
      </c>
      <c r="AC63" s="1" t="n">
        <v>30523742</v>
      </c>
      <c r="AD63" s="1" t="n">
        <v>30834172.24</v>
      </c>
      <c r="AE63" s="1" t="n">
        <v>33304032.03878</v>
      </c>
      <c r="AF63" s="1" t="n">
        <v>30498996.43333</v>
      </c>
      <c r="AG63" s="1" t="n">
        <v>31333505.73868</v>
      </c>
      <c r="AH63" s="1" t="n">
        <v>31882257.03</v>
      </c>
      <c r="AI63" s="1" t="n">
        <v>34269012.34</v>
      </c>
      <c r="AJ63" s="1" t="n">
        <v>37490554.28</v>
      </c>
      <c r="AK63" s="1" t="n">
        <v>36198423.44</v>
      </c>
      <c r="AL63" s="1" t="n">
        <v>35892186.541</v>
      </c>
      <c r="AM63" s="1" t="n">
        <v>34817168.19288</v>
      </c>
      <c r="AN63" s="1" t="n">
        <v>33709046.45505</v>
      </c>
      <c r="AO63" s="1" t="n">
        <v>32596937.02944</v>
      </c>
      <c r="AP63" s="1" t="n">
        <v>31070276.79305</v>
      </c>
      <c r="AQ63" s="1" t="n">
        <v>34374171.94838</v>
      </c>
    </row>
    <row r="64" customFormat="false" ht="15" hidden="false" customHeight="true" outlineLevel="0" collapsed="false">
      <c r="A64" s="1" t="s">
        <v>584</v>
      </c>
      <c r="B64" s="1" t="n">
        <v>27</v>
      </c>
      <c r="C64" s="1" t="n">
        <v>53.0399999991059</v>
      </c>
      <c r="D64" s="1" t="n">
        <v>12.0500000007451</v>
      </c>
      <c r="E64" s="1" t="n">
        <v>-0.080000001937151</v>
      </c>
      <c r="F64" s="1" t="n">
        <v>-0.451620001345873</v>
      </c>
      <c r="G64" s="1" t="n">
        <v>-0.264660000801086</v>
      </c>
      <c r="H64" s="1" t="n">
        <v>-0.250689998269081</v>
      </c>
      <c r="I64" s="1" t="n">
        <v>0.380400002002716</v>
      </c>
      <c r="J64" s="1" t="n">
        <v>-24.4400000013411</v>
      </c>
      <c r="K64" s="1" t="n">
        <v>-22.6200000010431</v>
      </c>
      <c r="L64" s="1" t="n">
        <v>27.5799999982119</v>
      </c>
      <c r="M64" s="1" t="n">
        <v>-12.9099999964237</v>
      </c>
      <c r="N64" s="1" t="n">
        <v>-0.37296000123024</v>
      </c>
      <c r="O64" s="1" t="n">
        <v>-0.0155199989676476</v>
      </c>
      <c r="P64" s="1" t="n">
        <v>-0.0822799950838089</v>
      </c>
      <c r="Q64" s="1" t="n">
        <v>-0.0569199919700623</v>
      </c>
      <c r="R64" s="1" t="n">
        <v>-30.4400000013411</v>
      </c>
      <c r="S64" s="1" t="n">
        <v>1.98000000044703</v>
      </c>
      <c r="T64" s="1" t="n">
        <v>-33.0600000023842</v>
      </c>
      <c r="U64" s="1" t="n">
        <v>-4.19999999925494</v>
      </c>
      <c r="V64" s="1" t="n">
        <v>-0.457189999520779</v>
      </c>
      <c r="W64" s="1" t="n">
        <v>-0.113999992609024</v>
      </c>
      <c r="X64" s="1" t="n">
        <v>0.229120001196861</v>
      </c>
      <c r="Y64" s="1" t="n">
        <v>0.090999998152256</v>
      </c>
      <c r="Z64" s="1" t="n">
        <v>29.2400000020862</v>
      </c>
      <c r="AA64" s="1" t="n">
        <v>-43.820000000298</v>
      </c>
      <c r="AB64" s="1" t="n">
        <v>9.07999999821186</v>
      </c>
      <c r="AC64" s="1" t="n">
        <v>33</v>
      </c>
      <c r="AD64" s="1" t="n">
        <v>0.240000002086163</v>
      </c>
      <c r="AE64" s="1" t="n">
        <v>0.0387800000607967</v>
      </c>
      <c r="AF64" s="1" t="n">
        <v>0.433329999446869</v>
      </c>
      <c r="AG64" s="1" t="n">
        <v>-0.261320002377033</v>
      </c>
      <c r="AH64" s="1" t="n">
        <v>40.0300000011921</v>
      </c>
      <c r="AI64" s="1" t="n">
        <v>19.3400000035763</v>
      </c>
      <c r="AJ64" s="1" t="n">
        <v>23.2800000011921</v>
      </c>
      <c r="AK64" s="1" t="n">
        <v>-11.5600000023842</v>
      </c>
      <c r="AL64" s="1" t="n">
        <v>-0.458999998867512</v>
      </c>
      <c r="AM64" s="1" t="n">
        <v>0.192879997193813</v>
      </c>
      <c r="AN64" s="1" t="n">
        <v>0.455050006508827</v>
      </c>
      <c r="AO64" s="1" t="n">
        <v>0.0294400006532669</v>
      </c>
      <c r="AP64" s="1" t="n">
        <v>-0.206950001418591</v>
      </c>
      <c r="AQ64" s="1" t="n">
        <v>-0.0516199991106987</v>
      </c>
    </row>
    <row r="65" customFormat="false" ht="15" hidden="false" customHeight="true" outlineLevel="0" collapsed="false">
      <c r="A65" s="1" t="s">
        <v>585</v>
      </c>
    </row>
    <row r="66" customFormat="false" ht="15" hidden="false" customHeight="true" outlineLevel="0" collapsed="false">
      <c r="A66" s="1" t="s">
        <v>586</v>
      </c>
      <c r="B66" s="1" t="n">
        <v>1073822</v>
      </c>
      <c r="C66" s="1" t="n">
        <v>799947</v>
      </c>
      <c r="D66" s="1" t="n">
        <v>761068</v>
      </c>
      <c r="E66" s="1" t="n">
        <v>637168</v>
      </c>
      <c r="F66" s="1" t="n">
        <v>666228</v>
      </c>
      <c r="G66" s="1" t="n">
        <v>325823</v>
      </c>
      <c r="H66" s="1" t="n">
        <v>293064</v>
      </c>
      <c r="I66" s="1" t="n">
        <v>163547</v>
      </c>
      <c r="J66" s="1" t="n">
        <v>96609</v>
      </c>
      <c r="K66" s="1" t="n">
        <v>145564</v>
      </c>
      <c r="L66" s="1" t="n">
        <v>134961</v>
      </c>
      <c r="M66" s="1" t="n">
        <v>109409</v>
      </c>
      <c r="N66" s="1" t="n">
        <v>135191</v>
      </c>
      <c r="O66" s="1" t="n">
        <v>171869</v>
      </c>
      <c r="P66" s="1" t="n">
        <v>143434</v>
      </c>
      <c r="Q66" s="1" t="n">
        <v>181630</v>
      </c>
      <c r="R66" s="1" t="n">
        <v>225753</v>
      </c>
      <c r="S66" s="1" t="n">
        <v>274825</v>
      </c>
      <c r="T66" s="1" t="n">
        <v>337696</v>
      </c>
      <c r="U66" s="1" t="n">
        <v>411134</v>
      </c>
      <c r="V66" s="1" t="n">
        <v>476010</v>
      </c>
      <c r="W66" s="1" t="n">
        <v>372243</v>
      </c>
      <c r="X66" s="1" t="n">
        <v>163659</v>
      </c>
      <c r="Y66" s="1" t="n">
        <v>24307</v>
      </c>
      <c r="Z66" s="1" t="n">
        <v>36718</v>
      </c>
      <c r="AA66" s="1" t="n">
        <v>65161</v>
      </c>
      <c r="AB66" s="1" t="n">
        <v>89347</v>
      </c>
      <c r="AC66" s="1" t="n">
        <v>112940</v>
      </c>
      <c r="AD66" s="1" t="n">
        <v>132341</v>
      </c>
      <c r="AE66" s="1" t="n">
        <v>50916</v>
      </c>
      <c r="AF66" s="1" t="n">
        <v>61411</v>
      </c>
      <c r="AG66" s="1" t="n">
        <v>78036</v>
      </c>
      <c r="AH66" s="1" t="n">
        <v>155729</v>
      </c>
      <c r="AI66" s="1" t="n">
        <v>188283</v>
      </c>
      <c r="AJ66" s="1" t="n">
        <v>222055</v>
      </c>
      <c r="AK66" s="1" t="n">
        <v>261706</v>
      </c>
      <c r="AL66" s="1" t="n">
        <v>144706</v>
      </c>
      <c r="AM66" s="1" t="n">
        <v>168626</v>
      </c>
      <c r="AN66" s="1" t="n">
        <v>163194</v>
      </c>
      <c r="AO66" s="1" t="n">
        <v>100561</v>
      </c>
      <c r="AP66" s="1" t="n">
        <v>85966</v>
      </c>
      <c r="AQ66" s="1" t="n">
        <v>58312</v>
      </c>
    </row>
    <row r="67" customFormat="false" ht="15" hidden="false" customHeight="true" outlineLevel="0" collapsed="false">
      <c r="A67" s="1" t="s">
        <v>482</v>
      </c>
      <c r="B67" s="1" t="n">
        <v>154023</v>
      </c>
      <c r="C67" s="1" t="n">
        <v>138221</v>
      </c>
      <c r="D67" s="1" t="n">
        <v>115082</v>
      </c>
      <c r="E67" s="1" t="n">
        <v>118816</v>
      </c>
      <c r="F67" s="1" t="n">
        <v>109136</v>
      </c>
      <c r="G67" s="1" t="n">
        <v>112474</v>
      </c>
      <c r="H67" s="1" t="n">
        <v>99073</v>
      </c>
      <c r="I67" s="1" t="n">
        <v>98963</v>
      </c>
      <c r="J67" s="1" t="n">
        <v>102851</v>
      </c>
      <c r="K67" s="1" t="n">
        <v>86098</v>
      </c>
      <c r="L67" s="1" t="n">
        <v>87335</v>
      </c>
      <c r="M67" s="1" t="n">
        <v>89909</v>
      </c>
      <c r="N67" s="1" t="n">
        <v>91647</v>
      </c>
      <c r="O67" s="1" t="n">
        <v>110545</v>
      </c>
      <c r="P67" s="1" t="n">
        <v>91017</v>
      </c>
      <c r="Q67" s="1" t="n">
        <v>96688</v>
      </c>
      <c r="R67" s="1" t="n">
        <v>102602</v>
      </c>
      <c r="S67" s="1" t="n">
        <v>102361</v>
      </c>
      <c r="T67" s="1" t="n">
        <v>103900</v>
      </c>
      <c r="U67" s="1" t="n">
        <v>86170</v>
      </c>
      <c r="V67" s="1" t="n">
        <v>88360</v>
      </c>
      <c r="W67" s="1" t="n">
        <v>90446</v>
      </c>
      <c r="X67" s="1" t="n">
        <v>82026</v>
      </c>
      <c r="Y67" s="1" t="n">
        <v>62998</v>
      </c>
      <c r="Z67" s="1" t="n">
        <v>66980</v>
      </c>
      <c r="AA67" s="1" t="n">
        <v>59573</v>
      </c>
      <c r="AB67" s="1" t="n">
        <v>60165</v>
      </c>
      <c r="AC67" s="1" t="n">
        <v>60567</v>
      </c>
      <c r="AD67" s="1" t="n">
        <v>60665</v>
      </c>
      <c r="AE67" s="1" t="n">
        <v>61334</v>
      </c>
      <c r="AF67" s="1" t="n">
        <v>62533</v>
      </c>
      <c r="AG67" s="1" t="n">
        <v>114300</v>
      </c>
      <c r="AH67" s="1" t="n">
        <v>64466</v>
      </c>
      <c r="AI67" s="1" t="n">
        <v>64781</v>
      </c>
      <c r="AJ67" s="1" t="n">
        <v>65113</v>
      </c>
      <c r="AK67" s="1" t="n">
        <v>63142</v>
      </c>
      <c r="AL67" s="1" t="n">
        <v>59772</v>
      </c>
      <c r="AM67" s="1" t="n">
        <v>59956</v>
      </c>
      <c r="AN67" s="1" t="n">
        <v>56953</v>
      </c>
      <c r="AO67" s="1" t="n">
        <v>86341</v>
      </c>
      <c r="AP67" s="1" t="n">
        <v>57919</v>
      </c>
      <c r="AQ67" s="1" t="n">
        <v>58318</v>
      </c>
    </row>
    <row r="68" customFormat="false" ht="15" hidden="false" customHeight="true" outlineLevel="0" collapsed="false">
      <c r="A68" s="1" t="s">
        <v>328</v>
      </c>
      <c r="B68" s="1" t="n">
        <v>1227845</v>
      </c>
      <c r="C68" s="1" t="n">
        <v>938168</v>
      </c>
      <c r="D68" s="1" t="n">
        <v>876150</v>
      </c>
      <c r="E68" s="1" t="n">
        <v>755984</v>
      </c>
      <c r="F68" s="1" t="n">
        <v>775364</v>
      </c>
      <c r="G68" s="1" t="n">
        <v>438297</v>
      </c>
      <c r="H68" s="1" t="n">
        <v>392137</v>
      </c>
      <c r="I68" s="1" t="n">
        <v>262510</v>
      </c>
      <c r="J68" s="1" t="n">
        <v>199460</v>
      </c>
      <c r="K68" s="1" t="n">
        <v>231662</v>
      </c>
      <c r="L68" s="1" t="n">
        <v>222296</v>
      </c>
      <c r="M68" s="1" t="n">
        <v>199318</v>
      </c>
      <c r="N68" s="1" t="n">
        <v>226838</v>
      </c>
      <c r="O68" s="1" t="n">
        <v>282414</v>
      </c>
      <c r="P68" s="1" t="n">
        <v>234451</v>
      </c>
      <c r="Q68" s="1" t="n">
        <v>278318</v>
      </c>
      <c r="R68" s="1" t="n">
        <v>328355</v>
      </c>
      <c r="S68" s="1" t="n">
        <v>377186</v>
      </c>
      <c r="T68" s="1" t="n">
        <v>441596</v>
      </c>
      <c r="U68" s="1" t="n">
        <v>497304</v>
      </c>
      <c r="V68" s="1" t="n">
        <v>564370</v>
      </c>
      <c r="W68" s="1" t="n">
        <v>462689</v>
      </c>
      <c r="X68" s="1" t="n">
        <v>245685</v>
      </c>
      <c r="Y68" s="1" t="n">
        <v>87305</v>
      </c>
      <c r="Z68" s="1" t="n">
        <v>103698</v>
      </c>
      <c r="AA68" s="1" t="n">
        <v>124734</v>
      </c>
      <c r="AB68" s="1" t="n">
        <v>149512</v>
      </c>
      <c r="AC68" s="1" t="n">
        <v>173507</v>
      </c>
      <c r="AD68" s="1" t="n">
        <v>193006</v>
      </c>
      <c r="AE68" s="1" t="n">
        <v>112250</v>
      </c>
      <c r="AF68" s="1" t="n">
        <v>123944</v>
      </c>
      <c r="AG68" s="1" t="n">
        <v>192336</v>
      </c>
      <c r="AH68" s="1" t="n">
        <v>220195</v>
      </c>
      <c r="AI68" s="1" t="n">
        <v>253064</v>
      </c>
      <c r="AJ68" s="1" t="n">
        <v>287168</v>
      </c>
      <c r="AK68" s="1" t="n">
        <v>324848</v>
      </c>
      <c r="AL68" s="1" t="n">
        <v>204478</v>
      </c>
      <c r="AM68" s="1" t="n">
        <v>228582</v>
      </c>
      <c r="AN68" s="1" t="n">
        <v>220147</v>
      </c>
      <c r="AO68" s="1" t="n">
        <v>186902</v>
      </c>
      <c r="AP68" s="1" t="n">
        <v>143885</v>
      </c>
      <c r="AQ68" s="1" t="n">
        <v>116630</v>
      </c>
    </row>
    <row r="69" customFormat="false" ht="15" hidden="false" customHeight="true" outlineLevel="0" collapsed="false">
      <c r="A69" s="1" t="s">
        <v>483</v>
      </c>
      <c r="B69" s="1" t="n">
        <v>16364.7207783553</v>
      </c>
      <c r="C69" s="1" t="n">
        <v>13620.325203252</v>
      </c>
      <c r="D69" s="1" t="n">
        <v>13619.6175967667</v>
      </c>
      <c r="E69" s="1" t="n">
        <v>11746.1777501554</v>
      </c>
      <c r="F69" s="1" t="n">
        <v>12461.6522018644</v>
      </c>
      <c r="G69" s="1" t="n">
        <v>6658.01306395261</v>
      </c>
      <c r="H69" s="1" t="n">
        <v>5947.77794630669</v>
      </c>
      <c r="I69" s="1" t="n">
        <v>4116.51246667712</v>
      </c>
      <c r="J69" s="1" t="n">
        <v>3236.93605972087</v>
      </c>
      <c r="K69" s="1" t="n">
        <v>3637.33710158581</v>
      </c>
      <c r="L69" s="1" t="n">
        <v>3354.90492001207</v>
      </c>
      <c r="M69" s="1" t="n">
        <v>3019.51219512195</v>
      </c>
      <c r="N69" s="1" t="n">
        <v>3011.65693043016</v>
      </c>
      <c r="O69" s="1" t="n">
        <v>3719.88935721812</v>
      </c>
      <c r="P69" s="1" t="n">
        <v>2717.95733827962</v>
      </c>
      <c r="Q69" s="1" t="n">
        <v>3439.42165101335</v>
      </c>
      <c r="R69" s="1" t="n">
        <v>5320.93663911846</v>
      </c>
      <c r="S69" s="1" t="n">
        <v>6412.54675280517</v>
      </c>
      <c r="T69" s="1" t="n">
        <v>8603.07812195597</v>
      </c>
      <c r="U69" s="1" t="n">
        <v>8389.06882591093</v>
      </c>
      <c r="V69" s="1" t="n">
        <v>7878.96132905207</v>
      </c>
      <c r="W69" s="1" t="n">
        <v>6008.94805194805</v>
      </c>
      <c r="X69" s="1" t="n">
        <v>3036.14681166584</v>
      </c>
      <c r="Y69" s="1" t="n">
        <v>964.696132596685</v>
      </c>
      <c r="Z69" s="1" t="n">
        <v>1153.22508896797</v>
      </c>
      <c r="AA69" s="1" t="n">
        <v>1727.13929659374</v>
      </c>
      <c r="AB69" s="1" t="n">
        <v>2224.2189824457</v>
      </c>
      <c r="AC69" s="1" t="n">
        <v>2940.79661016949</v>
      </c>
      <c r="AD69" s="1" t="n">
        <v>3216.76666666667</v>
      </c>
      <c r="AE69" s="1" t="n">
        <v>1701.53099893891</v>
      </c>
      <c r="AF69" s="1" t="n">
        <v>2111.12246636008</v>
      </c>
      <c r="AG69" s="1" t="n">
        <v>3144.80052321779</v>
      </c>
      <c r="AH69" s="1" t="n">
        <v>3489.06670892093</v>
      </c>
      <c r="AI69" s="1" t="n">
        <v>3649.610614364</v>
      </c>
      <c r="AJ69" s="1" t="n">
        <v>3856.67472468439</v>
      </c>
      <c r="AK69" s="1" t="n">
        <v>4526.86733556299</v>
      </c>
      <c r="AL69" s="1" t="n">
        <v>2856.63593182453</v>
      </c>
      <c r="AM69" s="1" t="n">
        <v>3386.90176322418</v>
      </c>
      <c r="AN69" s="1" t="n">
        <v>3401.00417117256</v>
      </c>
      <c r="AO69" s="1" t="n">
        <v>2964.81598984772</v>
      </c>
      <c r="AP69" s="1" t="n">
        <v>2432.54437869823</v>
      </c>
      <c r="AQ69" s="1" t="n">
        <v>1716.91447077874</v>
      </c>
    </row>
    <row r="70" customFormat="false" ht="15" hidden="false" customHeight="true" outlineLevel="0" collapsed="false">
      <c r="A70" s="1" t="s">
        <v>330</v>
      </c>
      <c r="B70" s="1" t="n">
        <v>365878.279221645</v>
      </c>
      <c r="C70" s="1" t="n">
        <v>368444.674796748</v>
      </c>
      <c r="D70" s="1" t="n">
        <v>368753.382403233</v>
      </c>
      <c r="E70" s="1" t="n">
        <v>370113.822249845</v>
      </c>
      <c r="F70" s="1" t="n">
        <v>369818.347798136</v>
      </c>
      <c r="G70" s="1" t="n">
        <v>376033.986936047</v>
      </c>
      <c r="H70" s="1" t="n">
        <v>376997.222053693</v>
      </c>
      <c r="I70" s="1" t="n">
        <v>378988.487533323</v>
      </c>
      <c r="J70" s="1" t="n">
        <v>379781.063940279</v>
      </c>
      <c r="K70" s="1" t="n">
        <v>379785.662898414</v>
      </c>
      <c r="L70" s="1" t="n">
        <v>380529.095079988</v>
      </c>
      <c r="M70" s="1" t="n">
        <v>381276.487804878</v>
      </c>
      <c r="N70" s="1" t="n">
        <v>382172.34306957</v>
      </c>
      <c r="O70" s="1" t="n">
        <v>382387.110642782</v>
      </c>
      <c r="P70" s="1" t="n">
        <v>384178.04266172</v>
      </c>
      <c r="Q70" s="1" t="n">
        <v>383703.578348987</v>
      </c>
      <c r="R70" s="1" t="n">
        <v>381628.063360882</v>
      </c>
      <c r="S70" s="1" t="n">
        <v>379500.453247195</v>
      </c>
      <c r="T70" s="1" t="n">
        <v>377048.921878044</v>
      </c>
      <c r="U70" s="1" t="n">
        <v>377366.931174089</v>
      </c>
      <c r="V70" s="1" t="n">
        <v>379037.038670948</v>
      </c>
      <c r="W70" s="1" t="n">
        <v>381811.051948052</v>
      </c>
      <c r="X70" s="1" t="n">
        <v>385337.853188334</v>
      </c>
      <c r="Y70" s="1" t="n">
        <v>388035.303867403</v>
      </c>
      <c r="Z70" s="1" t="n">
        <v>388474.774911032</v>
      </c>
      <c r="AA70" s="1" t="n">
        <v>387635.860703406</v>
      </c>
      <c r="AB70" s="1" t="n">
        <v>387075.781017554</v>
      </c>
      <c r="AC70" s="1" t="n">
        <v>387304.203389831</v>
      </c>
      <c r="AD70" s="1" t="n">
        <v>387447.233333333</v>
      </c>
      <c r="AE70" s="1" t="n">
        <v>389485.469001061</v>
      </c>
      <c r="AF70" s="1" t="n">
        <v>389239.87753364</v>
      </c>
      <c r="AG70" s="1" t="n">
        <v>387642.199476782</v>
      </c>
      <c r="AH70" s="1" t="n">
        <v>387071.933291079</v>
      </c>
      <c r="AI70" s="1" t="n">
        <v>386892.389385636</v>
      </c>
      <c r="AJ70" s="1" t="n">
        <v>387169.325275316</v>
      </c>
      <c r="AK70" s="1" t="n">
        <v>386668.132664437</v>
      </c>
      <c r="AL70" s="1" t="n">
        <v>388322.364068176</v>
      </c>
      <c r="AM70" s="1" t="n">
        <v>388111.098236776</v>
      </c>
      <c r="AN70" s="1" t="n">
        <v>387564.995828827</v>
      </c>
      <c r="AO70" s="1" t="n">
        <v>385783.184010152</v>
      </c>
      <c r="AP70" s="1" t="n">
        <v>382675.455621302</v>
      </c>
      <c r="AQ70" s="1" t="n">
        <v>382161.085529221</v>
      </c>
    </row>
    <row r="71" customFormat="false" ht="15" hidden="false" customHeight="true" outlineLevel="0" collapsed="false">
      <c r="A71" s="1" t="s">
        <v>331</v>
      </c>
      <c r="B71" s="1" t="n">
        <v>363835.279221645</v>
      </c>
      <c r="C71" s="1" t="n">
        <v>366637.674796748</v>
      </c>
      <c r="D71" s="1" t="n">
        <v>366665.382403233</v>
      </c>
      <c r="E71" s="1" t="n">
        <v>368750.822249845</v>
      </c>
      <c r="F71" s="1" t="n">
        <v>368503.576798136</v>
      </c>
      <c r="G71" s="1" t="n">
        <v>374456.884936047</v>
      </c>
      <c r="H71" s="1" t="n">
        <v>375324.689053693</v>
      </c>
      <c r="I71" s="1" t="n">
        <v>377670.007533323</v>
      </c>
      <c r="J71" s="1" t="n">
        <v>379001.063940279</v>
      </c>
      <c r="K71" s="1" t="n">
        <v>378664.662898414</v>
      </c>
      <c r="L71" s="1" t="n">
        <v>379078.095079988</v>
      </c>
      <c r="M71" s="1" t="n">
        <v>380289.487804878</v>
      </c>
      <c r="N71" s="1" t="n">
        <v>381303.11506957</v>
      </c>
      <c r="O71" s="1" t="n">
        <v>380974.604642782</v>
      </c>
      <c r="P71" s="1" t="n">
        <v>382359.06466172</v>
      </c>
      <c r="Q71" s="1" t="n">
        <v>381962.777348987</v>
      </c>
      <c r="R71" s="1" t="n">
        <v>380715.063360882</v>
      </c>
      <c r="S71" s="1" t="n">
        <v>379676.453247195</v>
      </c>
      <c r="T71" s="1" t="n">
        <v>377514.921878044</v>
      </c>
      <c r="U71" s="1" t="n">
        <v>377770.931174089</v>
      </c>
      <c r="V71" s="1" t="n">
        <v>379080.825670948</v>
      </c>
      <c r="W71" s="1" t="n">
        <v>381275.569948052</v>
      </c>
      <c r="X71" s="1" t="n">
        <v>384826.189188334</v>
      </c>
      <c r="Y71" s="1" t="n">
        <v>387221.525867403</v>
      </c>
      <c r="Z71" s="1" t="n">
        <v>387693.774911032</v>
      </c>
      <c r="AA71" s="1" t="n">
        <v>387241.860703406</v>
      </c>
      <c r="AB71" s="1" t="n">
        <v>386789.781017554</v>
      </c>
      <c r="AC71" s="1" t="n">
        <v>387919.203389831</v>
      </c>
      <c r="AD71" s="1" t="n">
        <v>388196.537333333</v>
      </c>
      <c r="AE71" s="1" t="n">
        <v>389746.643001061</v>
      </c>
      <c r="AF71" s="1" t="n">
        <v>389346.20053364</v>
      </c>
      <c r="AG71" s="1" t="n">
        <v>387727.922476782</v>
      </c>
      <c r="AH71" s="1" t="n">
        <v>387183.933291079</v>
      </c>
      <c r="AI71" s="1" t="n">
        <v>387101.389385636</v>
      </c>
      <c r="AJ71" s="1" t="n">
        <v>387061.325275316</v>
      </c>
      <c r="AK71" s="1" t="n">
        <v>386492.132664437</v>
      </c>
      <c r="AL71" s="1" t="n">
        <v>388707.314068176</v>
      </c>
      <c r="AM71" s="1" t="n">
        <v>388199.810236776</v>
      </c>
      <c r="AN71" s="1" t="n">
        <v>386775.180828827</v>
      </c>
      <c r="AO71" s="1" t="n">
        <v>384166.720010152</v>
      </c>
      <c r="AP71" s="1" t="n">
        <v>381567.722621302</v>
      </c>
      <c r="AQ71" s="1" t="n">
        <v>382433.651529221</v>
      </c>
    </row>
    <row r="72" customFormat="false" ht="15" hidden="false" customHeight="true" outlineLevel="0" collapsed="false">
      <c r="A72" s="1" t="s">
        <v>332</v>
      </c>
      <c r="B72" s="1" t="n">
        <v>27298561</v>
      </c>
      <c r="C72" s="1" t="n">
        <v>25254003.04</v>
      </c>
      <c r="D72" s="1" t="n">
        <v>23587584.05</v>
      </c>
      <c r="E72" s="1" t="n">
        <v>23732802.92</v>
      </c>
      <c r="F72" s="1" t="n">
        <v>22928292.54838</v>
      </c>
      <c r="G72" s="1" t="n">
        <v>24650496.73534</v>
      </c>
      <c r="H72" s="1" t="n">
        <v>24745156.74931</v>
      </c>
      <c r="I72" s="1" t="n">
        <v>24084016.3804</v>
      </c>
      <c r="J72" s="1" t="n">
        <v>23354045.56</v>
      </c>
      <c r="K72" s="1" t="n">
        <v>24117152.38</v>
      </c>
      <c r="L72" s="1" t="n">
        <v>25117714.58</v>
      </c>
      <c r="M72" s="1" t="n">
        <v>25102909.09</v>
      </c>
      <c r="N72" s="1" t="n">
        <v>28719750.62704</v>
      </c>
      <c r="O72" s="1" t="n">
        <v>28923591.98448</v>
      </c>
      <c r="P72" s="1" t="n">
        <v>32982292.91772</v>
      </c>
      <c r="Q72" s="1" t="n">
        <v>30908427.94308</v>
      </c>
      <c r="R72" s="1" t="n">
        <v>23493926.56</v>
      </c>
      <c r="S72" s="1" t="n">
        <v>22332568.98</v>
      </c>
      <c r="T72" s="1" t="n">
        <v>19377840.94</v>
      </c>
      <c r="U72" s="1" t="n">
        <v>22394260.8</v>
      </c>
      <c r="V72" s="1" t="n">
        <v>27153559.54281</v>
      </c>
      <c r="W72" s="1" t="n">
        <v>29358218.886</v>
      </c>
      <c r="X72" s="1" t="n">
        <v>31140135.22912</v>
      </c>
      <c r="Y72" s="1" t="n">
        <v>35043548.091</v>
      </c>
      <c r="Z72" s="1" t="n">
        <v>34861424.24</v>
      </c>
      <c r="AA72" s="1" t="n">
        <v>27966607.18</v>
      </c>
      <c r="AB72" s="1" t="n">
        <v>26000009.08</v>
      </c>
      <c r="AC72" s="1" t="n">
        <v>22887233</v>
      </c>
      <c r="AD72" s="1" t="n">
        <v>23291792.24</v>
      </c>
      <c r="AE72" s="1" t="n">
        <v>25711586.03878</v>
      </c>
      <c r="AF72" s="1" t="n">
        <v>22858515.43333</v>
      </c>
      <c r="AG72" s="1" t="n">
        <v>23713439.73868</v>
      </c>
      <c r="AH72" s="1" t="n">
        <v>24435178.03</v>
      </c>
      <c r="AI72" s="1" t="n">
        <v>26841610.34</v>
      </c>
      <c r="AJ72" s="1" t="n">
        <v>28820586.28</v>
      </c>
      <c r="AK72" s="1" t="n">
        <v>27734675.44</v>
      </c>
      <c r="AL72" s="1" t="n">
        <v>27823669.541</v>
      </c>
      <c r="AM72" s="1" t="n">
        <v>26199605.19288</v>
      </c>
      <c r="AN72" s="1" t="n">
        <v>25035957.45505</v>
      </c>
      <c r="AO72" s="1" t="n">
        <v>24217870.02944</v>
      </c>
      <c r="AP72" s="1" t="n">
        <v>22569730.79305</v>
      </c>
      <c r="AQ72" s="1" t="n">
        <v>25978717.94838</v>
      </c>
    </row>
    <row r="73" customFormat="false" ht="15" hidden="false" customHeight="true" outlineLevel="0" collapsed="false">
      <c r="A73" s="1" t="s">
        <v>333</v>
      </c>
      <c r="B73" s="1" t="n">
        <v>35919659</v>
      </c>
      <c r="C73" s="1" t="n">
        <v>33802277.04</v>
      </c>
      <c r="D73" s="1" t="n">
        <v>32123651.05</v>
      </c>
      <c r="E73" s="1" t="n">
        <v>32757340.92</v>
      </c>
      <c r="F73" s="1" t="n">
        <v>31895497.54838</v>
      </c>
      <c r="G73" s="1" t="n">
        <v>33651865.73534</v>
      </c>
      <c r="H73" s="1" t="n">
        <v>33774708.74931</v>
      </c>
      <c r="I73" s="1" t="n">
        <v>33078587.3804</v>
      </c>
      <c r="J73" s="1" t="n">
        <v>32050802.56</v>
      </c>
      <c r="K73" s="1" t="n">
        <v>32927201.38</v>
      </c>
      <c r="L73" s="1" t="n">
        <v>33978787.58</v>
      </c>
      <c r="M73" s="1" t="n">
        <v>33958128.09</v>
      </c>
      <c r="N73" s="1" t="n">
        <v>37709700.62704</v>
      </c>
      <c r="O73" s="1" t="n">
        <v>38091292.98448</v>
      </c>
      <c r="P73" s="1" t="n">
        <v>42011508.91772</v>
      </c>
      <c r="Q73" s="1" t="n">
        <v>39982663.94308</v>
      </c>
      <c r="R73" s="1" t="n">
        <v>32163910.56</v>
      </c>
      <c r="S73" s="1" t="n">
        <v>30791707.98</v>
      </c>
      <c r="T73" s="1" t="n">
        <v>27811850.94</v>
      </c>
      <c r="U73" s="1" t="n">
        <v>30475796.8</v>
      </c>
      <c r="V73" s="1" t="n">
        <v>35228395.54281</v>
      </c>
      <c r="W73" s="1" t="n">
        <v>37646190.886</v>
      </c>
      <c r="X73" s="1" t="n">
        <v>39322063.22912</v>
      </c>
      <c r="Y73" s="1" t="n">
        <v>43422281.091</v>
      </c>
      <c r="Z73" s="1" t="n">
        <v>43058855.24</v>
      </c>
      <c r="AA73" s="1" t="n">
        <v>35971930.18</v>
      </c>
      <c r="AB73" s="1" t="n">
        <v>33535480.08</v>
      </c>
      <c r="AC73" s="1" t="n">
        <v>30350235</v>
      </c>
      <c r="AD73" s="1" t="n">
        <v>30641166.24</v>
      </c>
      <c r="AE73" s="1" t="n">
        <v>33191782.03878</v>
      </c>
      <c r="AF73" s="1" t="n">
        <v>30375052.43333</v>
      </c>
      <c r="AG73" s="1" t="n">
        <v>31141169.73868</v>
      </c>
      <c r="AH73" s="1" t="n">
        <v>31662062.03</v>
      </c>
      <c r="AI73" s="1" t="n">
        <v>34015948.34</v>
      </c>
      <c r="AJ73" s="1" t="n">
        <v>37203386.28</v>
      </c>
      <c r="AK73" s="1" t="n">
        <v>35873575.44</v>
      </c>
      <c r="AL73" s="1" t="n">
        <v>35687708.541</v>
      </c>
      <c r="AM73" s="1" t="n">
        <v>34588586.19288</v>
      </c>
      <c r="AN73" s="1" t="n">
        <v>33488899.45505</v>
      </c>
      <c r="AO73" s="1" t="n">
        <v>32410035.02944</v>
      </c>
      <c r="AP73" s="1" t="n">
        <v>30926391.79305</v>
      </c>
      <c r="AQ73" s="1" t="n">
        <v>34257541.94838</v>
      </c>
    </row>
    <row r="74" customFormat="false" ht="15" hidden="false" customHeight="true" outlineLevel="0" collapsed="false">
      <c r="A74" s="1" t="s">
        <v>587</v>
      </c>
      <c r="B74" s="1" t="n">
        <v>28526379</v>
      </c>
      <c r="C74" s="1" t="n">
        <v>26192118</v>
      </c>
      <c r="D74" s="1" t="n">
        <v>24463722</v>
      </c>
      <c r="E74" s="1" t="n">
        <v>24488787</v>
      </c>
      <c r="F74" s="1" t="n">
        <v>23703657</v>
      </c>
      <c r="G74" s="1" t="n">
        <v>25088794</v>
      </c>
      <c r="H74" s="1" t="n">
        <v>25137294</v>
      </c>
      <c r="I74" s="1" t="n">
        <v>24346526</v>
      </c>
      <c r="J74" s="1" t="n">
        <v>23553530</v>
      </c>
      <c r="K74" s="1" t="n">
        <v>24348837</v>
      </c>
      <c r="L74" s="1" t="n">
        <v>25339983</v>
      </c>
      <c r="M74" s="1" t="n">
        <v>25302240</v>
      </c>
      <c r="N74" s="1" t="n">
        <v>28946589</v>
      </c>
      <c r="O74" s="1" t="n">
        <v>29206006</v>
      </c>
      <c r="P74" s="1" t="n">
        <v>33216744</v>
      </c>
      <c r="Q74" s="1" t="n">
        <v>31186746</v>
      </c>
      <c r="R74" s="1" t="n">
        <v>23822312</v>
      </c>
      <c r="S74" s="1" t="n">
        <v>22709753</v>
      </c>
      <c r="T74" s="1" t="n">
        <v>19819470</v>
      </c>
      <c r="U74" s="1" t="n">
        <v>22891569</v>
      </c>
      <c r="V74" s="1" t="n">
        <v>27717930</v>
      </c>
      <c r="W74" s="1" t="n">
        <v>29820908</v>
      </c>
      <c r="X74" s="1" t="n">
        <v>31385820</v>
      </c>
      <c r="Y74" s="1" t="n">
        <v>35130853</v>
      </c>
      <c r="Z74" s="1" t="n">
        <v>34965093</v>
      </c>
      <c r="AA74" s="1" t="n">
        <v>28091385</v>
      </c>
      <c r="AB74" s="1" t="n">
        <v>26149512</v>
      </c>
      <c r="AC74" s="1" t="n">
        <v>23060707</v>
      </c>
      <c r="AD74" s="1" t="n">
        <v>23484798</v>
      </c>
      <c r="AE74" s="1" t="n">
        <v>25823836</v>
      </c>
      <c r="AF74" s="1" t="n">
        <v>22982459</v>
      </c>
      <c r="AG74" s="1" t="n">
        <v>23905776</v>
      </c>
      <c r="AH74" s="1" t="n">
        <v>24655333</v>
      </c>
      <c r="AI74" s="1" t="n">
        <v>27094655</v>
      </c>
      <c r="AJ74" s="1" t="n">
        <v>29107731</v>
      </c>
      <c r="AK74" s="1" t="n">
        <v>28059535</v>
      </c>
      <c r="AL74" s="1" t="n">
        <v>28028148</v>
      </c>
      <c r="AM74" s="1" t="n">
        <v>26428187</v>
      </c>
      <c r="AN74" s="1" t="n">
        <v>25256104</v>
      </c>
      <c r="AO74" s="1" t="n">
        <v>24404772</v>
      </c>
      <c r="AP74" s="1" t="n">
        <v>22713616</v>
      </c>
      <c r="AQ74" s="1" t="n">
        <v>26095348</v>
      </c>
    </row>
    <row r="75" customFormat="false" ht="15" hidden="false" customHeight="true" outlineLevel="0" collapsed="false">
      <c r="A75" s="1" t="s">
        <v>588</v>
      </c>
    </row>
    <row r="76" customFormat="false" ht="15" hidden="false" customHeight="true" outlineLevel="0" collapsed="false">
      <c r="A76" s="1" t="s">
        <v>589</v>
      </c>
      <c r="B76" s="1" t="n">
        <v>0.50375</v>
      </c>
      <c r="C76" s="1" t="n">
        <v>0.50375</v>
      </c>
      <c r="D76" s="1" t="n">
        <v>0.50375</v>
      </c>
      <c r="E76" s="1" t="n">
        <v>0.50375</v>
      </c>
      <c r="F76" s="1" t="n">
        <v>0.50375</v>
      </c>
      <c r="G76" s="1" t="n">
        <v>0.50375</v>
      </c>
      <c r="H76" s="1" t="n">
        <v>0.50375</v>
      </c>
      <c r="I76" s="1" t="n">
        <v>0.50375</v>
      </c>
      <c r="J76" s="1" t="n">
        <v>0.54</v>
      </c>
      <c r="K76" s="1" t="n">
        <v>0.54</v>
      </c>
      <c r="L76" s="1" t="n">
        <v>0.54</v>
      </c>
      <c r="M76" s="1" t="n">
        <v>0.54</v>
      </c>
      <c r="N76" s="1" t="n">
        <v>0.5675</v>
      </c>
      <c r="O76" s="1" t="n">
        <v>0.5675</v>
      </c>
      <c r="P76" s="1" t="n">
        <v>0.5675</v>
      </c>
      <c r="Q76" s="1" t="n">
        <v>0.5675</v>
      </c>
      <c r="R76" s="1" t="n">
        <v>0.6025</v>
      </c>
      <c r="S76" s="1" t="n">
        <v>0.6025</v>
      </c>
      <c r="T76" s="1" t="n">
        <v>0.6025</v>
      </c>
      <c r="U76" s="1" t="n">
        <v>0.6025</v>
      </c>
      <c r="V76" s="1" t="n">
        <v>0.6025</v>
      </c>
      <c r="W76" s="1" t="n">
        <v>0.6025</v>
      </c>
      <c r="X76" s="1" t="n">
        <v>0.6025</v>
      </c>
      <c r="Y76" s="1" t="n">
        <v>0.6025</v>
      </c>
      <c r="Z76" s="1" t="n">
        <v>0.625</v>
      </c>
      <c r="AA76" s="1" t="n">
        <v>0.625</v>
      </c>
      <c r="AB76" s="1" t="n">
        <v>0.625</v>
      </c>
      <c r="AC76" s="1" t="n">
        <v>0.625</v>
      </c>
      <c r="AD76" s="1" t="n">
        <v>0.6625</v>
      </c>
      <c r="AE76" s="1" t="n">
        <v>0.6625</v>
      </c>
      <c r="AF76" s="1" t="n">
        <v>0.6625</v>
      </c>
      <c r="AG76" s="1" t="n">
        <v>0.6625</v>
      </c>
      <c r="AH76" s="1" t="n">
        <v>0.675</v>
      </c>
      <c r="AI76" s="1" t="n">
        <v>0.675</v>
      </c>
      <c r="AJ76" s="1" t="n">
        <v>0.675</v>
      </c>
      <c r="AK76" s="1" t="n">
        <v>0.675</v>
      </c>
      <c r="AL76" s="1" t="n">
        <v>0.6925</v>
      </c>
      <c r="AM76" s="1" t="n">
        <v>0.6925</v>
      </c>
      <c r="AN76" s="1" t="n">
        <v>0.6925</v>
      </c>
      <c r="AO76" s="1" t="n">
        <v>0.6925</v>
      </c>
      <c r="AP76" s="1" t="n">
        <v>0.7025</v>
      </c>
      <c r="AQ76" s="1" t="n">
        <v>0.7025</v>
      </c>
    </row>
    <row r="77" customFormat="false" ht="15" hidden="false" customHeight="true" outlineLevel="0" collapsed="false">
      <c r="A77" s="1" t="s">
        <v>590</v>
      </c>
      <c r="B77" s="1" t="n">
        <v>3105215</v>
      </c>
      <c r="C77" s="1" t="n">
        <v>184140</v>
      </c>
      <c r="D77" s="1" t="n">
        <v>1280879</v>
      </c>
      <c r="E77" s="1" t="n">
        <v>184303</v>
      </c>
      <c r="F77" s="1" t="n">
        <v>184941</v>
      </c>
      <c r="G77" s="1" t="n">
        <v>185023</v>
      </c>
      <c r="H77" s="1" t="n">
        <v>185107</v>
      </c>
      <c r="I77" s="1" t="n">
        <v>185388</v>
      </c>
      <c r="J77" s="1" t="n">
        <v>198928</v>
      </c>
      <c r="K77" s="1" t="n">
        <v>198868</v>
      </c>
      <c r="L77" s="1" t="n">
        <v>198939</v>
      </c>
      <c r="M77" s="1" t="n">
        <v>199477</v>
      </c>
      <c r="N77" s="1" t="n">
        <v>210497</v>
      </c>
      <c r="O77" s="1" t="n">
        <v>210419</v>
      </c>
      <c r="P77" s="1" t="n">
        <v>210719</v>
      </c>
      <c r="Q77" s="1" t="n">
        <v>210920</v>
      </c>
      <c r="R77" s="1" t="n">
        <v>224507</v>
      </c>
      <c r="S77" s="1" t="n">
        <v>224243</v>
      </c>
      <c r="T77" s="1" t="n">
        <v>224269</v>
      </c>
      <c r="U77" s="1" t="n">
        <v>224307</v>
      </c>
      <c r="V77" s="1" t="n">
        <v>224673</v>
      </c>
      <c r="W77" s="1" t="n">
        <v>225547</v>
      </c>
      <c r="X77" s="1" t="n">
        <v>225938</v>
      </c>
      <c r="Y77" s="1" t="n">
        <v>226254</v>
      </c>
      <c r="Z77" s="1" t="n">
        <v>235351</v>
      </c>
      <c r="AA77" s="1" t="n">
        <v>235073</v>
      </c>
      <c r="AB77" s="1" t="n">
        <v>235105</v>
      </c>
      <c r="AC77" s="1" t="n">
        <v>236518</v>
      </c>
      <c r="AD77" s="1" t="n">
        <v>250969</v>
      </c>
      <c r="AE77" s="1" t="n">
        <v>251101</v>
      </c>
      <c r="AF77" s="1" t="n">
        <v>251563</v>
      </c>
      <c r="AG77" s="1" t="n">
        <v>251271</v>
      </c>
      <c r="AH77" s="1" t="n">
        <v>255843</v>
      </c>
      <c r="AI77" s="1" t="n">
        <v>255877</v>
      </c>
      <c r="AJ77" s="1" t="n">
        <v>256059</v>
      </c>
      <c r="AK77" s="1" t="n">
        <v>256143</v>
      </c>
      <c r="AL77" s="1" t="n">
        <v>263295</v>
      </c>
      <c r="AM77" s="1" t="n">
        <v>263133</v>
      </c>
      <c r="AN77" s="1" t="n">
        <v>263678</v>
      </c>
      <c r="AO77" s="1" t="n">
        <v>261525</v>
      </c>
      <c r="AP77" s="1" t="n">
        <v>263600</v>
      </c>
      <c r="AQ77" s="1" t="n">
        <v>263346</v>
      </c>
    </row>
    <row r="78" customFormat="false" ht="15" hidden="false" customHeight="true" outlineLevel="0" collapsed="false">
      <c r="A78" s="1" t="s">
        <v>591</v>
      </c>
      <c r="B78" s="1" t="n">
        <v>0.0268559242969479</v>
      </c>
      <c r="C78" s="1" t="n">
        <v>0.029253774680604</v>
      </c>
      <c r="D78" s="1" t="n">
        <v>0.0313228664697653</v>
      </c>
      <c r="E78" s="1" t="n">
        <v>0.031308266003729</v>
      </c>
      <c r="F78" s="1" t="n">
        <v>0.0323850851816136</v>
      </c>
      <c r="G78" s="1" t="n">
        <v>0.0306091447668236</v>
      </c>
      <c r="H78" s="1" t="n">
        <v>0.0305627180342788</v>
      </c>
      <c r="I78" s="1" t="n">
        <v>0.0315979300611573</v>
      </c>
      <c r="J78" s="1" t="n">
        <v>0.0350535540408958</v>
      </c>
      <c r="K78" s="1" t="n">
        <v>0.0339142722562412</v>
      </c>
      <c r="L78" s="1" t="n">
        <v>0.0325988530033203</v>
      </c>
      <c r="M78" s="1" t="n">
        <v>0.0327223148007878</v>
      </c>
      <c r="N78" s="1" t="n">
        <v>0.0301380775358471</v>
      </c>
      <c r="O78" s="1" t="n">
        <v>0.029899894625922</v>
      </c>
      <c r="P78" s="1" t="n">
        <v>0.0263157894736842</v>
      </c>
      <c r="Q78" s="1" t="n">
        <v>0.0280523974295601</v>
      </c>
      <c r="R78" s="1" t="n">
        <v>0.0390536379841193</v>
      </c>
      <c r="S78" s="1" t="n">
        <v>0.0409724583475009</v>
      </c>
      <c r="T78" s="1" t="n">
        <v>0.046951100720826</v>
      </c>
      <c r="U78" s="1" t="n">
        <v>0.0406545209176788</v>
      </c>
      <c r="V78" s="1" t="n">
        <v>0.0336451207594583</v>
      </c>
      <c r="W78" s="1" t="n">
        <v>0.0312987012987013</v>
      </c>
      <c r="X78" s="1" t="n">
        <v>0.0297825012357884</v>
      </c>
      <c r="Y78" s="1" t="n">
        <v>0.0266298342541437</v>
      </c>
      <c r="Z78" s="1" t="n">
        <v>0.0278024911032028</v>
      </c>
      <c r="AA78" s="1" t="n">
        <v>0.034616449736915</v>
      </c>
      <c r="AB78" s="1" t="n">
        <v>0.0371913121094912</v>
      </c>
      <c r="AC78" s="1" t="n">
        <v>0.0423728813559322</v>
      </c>
      <c r="AD78" s="1" t="n">
        <v>0.0441666666666667</v>
      </c>
      <c r="AE78" s="1" t="n">
        <v>0.0401697741397605</v>
      </c>
      <c r="AF78" s="1" t="n">
        <v>0.0451371146312383</v>
      </c>
      <c r="AG78" s="1" t="n">
        <v>0.0433289731850883</v>
      </c>
      <c r="AH78" s="1" t="n">
        <v>0.0427824433528759</v>
      </c>
      <c r="AI78" s="1" t="n">
        <v>0.0389385635996539</v>
      </c>
      <c r="AJ78" s="1" t="n">
        <v>0.0362610797743755</v>
      </c>
      <c r="AK78" s="1" t="n">
        <v>0.0376254180602007</v>
      </c>
      <c r="AL78" s="1" t="n">
        <v>0.0386979603241129</v>
      </c>
      <c r="AM78" s="1" t="n">
        <v>0.0410431174988887</v>
      </c>
      <c r="AN78" s="1" t="n">
        <v>0.042793140738452</v>
      </c>
      <c r="AO78" s="1" t="n">
        <v>0.0439403553299492</v>
      </c>
      <c r="AP78" s="1" t="n">
        <v>0.0475063398140321</v>
      </c>
      <c r="AQ78" s="1" t="n">
        <v>0.0413661121742971</v>
      </c>
    </row>
    <row r="79" customFormat="false" ht="15" hidden="false" customHeight="true" outlineLevel="0" collapsed="false">
      <c r="A79" s="1" t="s">
        <v>337</v>
      </c>
    </row>
    <row r="80" customFormat="false" ht="15" hidden="false" customHeight="true" outlineLevel="0" collapsed="false">
      <c r="A80" s="1" t="s">
        <v>592</v>
      </c>
      <c r="B80" s="1" t="n">
        <v>8</v>
      </c>
      <c r="D80" s="1" t="n">
        <v>3</v>
      </c>
    </row>
    <row r="82" customFormat="false" ht="15" hidden="false" customHeight="true" outlineLevel="0" collapsed="false">
      <c r="A82" s="1" t="s">
        <v>593</v>
      </c>
    </row>
    <row r="83" customFormat="false" ht="15" hidden="false" customHeight="true" outlineLevel="0" collapsed="false">
      <c r="A83" s="1" t="s">
        <v>340</v>
      </c>
      <c r="B83" s="1" t="s">
        <v>212</v>
      </c>
      <c r="C83" s="1" t="s">
        <v>213</v>
      </c>
      <c r="D83" s="1" t="s">
        <v>214</v>
      </c>
      <c r="E83" s="1" t="s">
        <v>215</v>
      </c>
      <c r="F83" s="1" t="s">
        <v>216</v>
      </c>
      <c r="G83" s="1" t="s">
        <v>217</v>
      </c>
      <c r="H83" s="1" t="s">
        <v>218</v>
      </c>
      <c r="I83" s="1" t="s">
        <v>219</v>
      </c>
      <c r="J83" s="1" t="s">
        <v>220</v>
      </c>
      <c r="K83" s="1" t="s">
        <v>221</v>
      </c>
      <c r="L83" s="1" t="s">
        <v>222</v>
      </c>
    </row>
    <row r="84" customFormat="false" ht="15" hidden="false" customHeight="true" outlineLevel="0" collapsed="false">
      <c r="A84" s="1" t="s">
        <v>341</v>
      </c>
      <c r="B84" s="1" t="n">
        <v>1698.023</v>
      </c>
      <c r="C84" s="1" t="n">
        <v>1729.913</v>
      </c>
      <c r="D84" s="1" t="n">
        <v>1790.532</v>
      </c>
      <c r="E84" s="1" t="n">
        <v>1887.707</v>
      </c>
      <c r="F84" s="1" t="n">
        <v>1749.145</v>
      </c>
      <c r="G84" s="1" t="n">
        <v>1613.36</v>
      </c>
      <c r="H84" s="1" t="n">
        <v>1862.903</v>
      </c>
      <c r="I84" s="1" t="n">
        <v>1947.275</v>
      </c>
      <c r="J84" s="1" t="n">
        <v>2018.282</v>
      </c>
      <c r="K84" s="1" t="n">
        <v>2078.801</v>
      </c>
      <c r="L84" s="1" t="n">
        <v>2066.404</v>
      </c>
    </row>
    <row r="85" customFormat="false" ht="15" hidden="false" customHeight="true" outlineLevel="0" collapsed="false">
      <c r="A85" s="1" t="s">
        <v>489</v>
      </c>
      <c r="B85" s="1" t="n">
        <v>1638.19</v>
      </c>
      <c r="C85" s="1" t="n">
        <v>1609.66</v>
      </c>
      <c r="D85" s="1" t="n">
        <v>1644.749</v>
      </c>
      <c r="E85" s="1" t="n">
        <v>1727.489</v>
      </c>
      <c r="F85" s="1" t="n">
        <v>1629.145</v>
      </c>
      <c r="G85" s="1" t="n">
        <v>1447.933</v>
      </c>
      <c r="H85" s="1" t="n">
        <v>1681.842</v>
      </c>
      <c r="I85" s="1" t="n">
        <v>1758.767</v>
      </c>
      <c r="J85" s="1" t="n">
        <v>1775.191</v>
      </c>
      <c r="K85" s="1" t="n">
        <v>1854.941</v>
      </c>
      <c r="L85" s="1" t="n">
        <v>1777.504</v>
      </c>
    </row>
    <row r="86" customFormat="false" ht="15" hidden="false" customHeight="true" outlineLevel="0" collapsed="false">
      <c r="A86" s="1" t="s">
        <v>490</v>
      </c>
      <c r="B86" s="1" t="n">
        <v>1123.53</v>
      </c>
      <c r="C86" s="1" t="n">
        <v>1204.904</v>
      </c>
      <c r="D86" s="1" t="n">
        <v>1204.867</v>
      </c>
      <c r="E86" s="1" t="n">
        <v>1311.058</v>
      </c>
      <c r="F86" s="1" t="n">
        <v>1238.145</v>
      </c>
      <c r="G86" s="1" t="n">
        <v>1150.632</v>
      </c>
      <c r="H86" s="1" t="n">
        <v>1373.917</v>
      </c>
      <c r="I86" s="1" t="n">
        <v>1464.026</v>
      </c>
      <c r="J86" s="1" t="n">
        <v>1469.71</v>
      </c>
      <c r="K86" s="1" t="n">
        <v>1538.58</v>
      </c>
      <c r="L86" s="1" t="n">
        <v>1446.744</v>
      </c>
    </row>
    <row r="87" customFormat="false" ht="15" hidden="false" customHeight="true" outlineLevel="0" collapsed="false">
      <c r="A87" s="1" t="s">
        <v>594</v>
      </c>
      <c r="B87" s="1" t="n">
        <v>1179.65</v>
      </c>
      <c r="C87" s="1" t="n">
        <v>1199.237</v>
      </c>
      <c r="D87" s="1" t="n">
        <v>1248.71</v>
      </c>
      <c r="E87" s="1" t="n">
        <v>1348.068</v>
      </c>
      <c r="F87" s="1" t="n">
        <v>1256.368</v>
      </c>
      <c r="G87" s="1" t="n">
        <v>1161.364</v>
      </c>
      <c r="H87" s="1" t="n">
        <v>1371.828</v>
      </c>
      <c r="I87" s="1" t="n">
        <v>1477.081</v>
      </c>
      <c r="J87" s="1" t="n">
        <v>1521.606</v>
      </c>
      <c r="K87" s="1" t="n">
        <v>1558.403</v>
      </c>
      <c r="L87" s="1" t="n">
        <v>1548.922</v>
      </c>
    </row>
    <row r="88" customFormat="false" ht="15" hidden="false" customHeight="true" outlineLevel="0" collapsed="false">
      <c r="A88" s="1" t="s">
        <v>492</v>
      </c>
      <c r="B88" s="1" t="n">
        <v>1007.473</v>
      </c>
      <c r="C88" s="1" t="n">
        <v>1041.936</v>
      </c>
      <c r="D88" s="1" t="n">
        <v>1101.562</v>
      </c>
      <c r="E88" s="1" t="n">
        <v>1209.718</v>
      </c>
      <c r="F88" s="1" t="n">
        <v>1142.455</v>
      </c>
      <c r="G88" s="1" t="n">
        <v>1039.2</v>
      </c>
      <c r="H88" s="1" t="n">
        <v>1200.669</v>
      </c>
      <c r="I88" s="1" t="n">
        <v>1259.893</v>
      </c>
      <c r="J88" s="1" t="n">
        <v>1355.099</v>
      </c>
      <c r="K88" s="1" t="n">
        <v>1364.572</v>
      </c>
      <c r="L88" s="1" t="n">
        <v>1359.79</v>
      </c>
    </row>
    <row r="89" customFormat="false" ht="15" hidden="false" customHeight="true" outlineLevel="0" collapsed="false">
      <c r="A89" s="1" t="s">
        <v>595</v>
      </c>
      <c r="B89" s="1" t="n">
        <v>494.879</v>
      </c>
      <c r="C89" s="1" t="n">
        <v>392.416</v>
      </c>
      <c r="D89" s="1" t="n">
        <v>424.67</v>
      </c>
      <c r="E89" s="1" t="n">
        <v>401.746</v>
      </c>
      <c r="F89" s="1" t="n">
        <v>374.012</v>
      </c>
      <c r="G89" s="1" t="n">
        <v>281.21</v>
      </c>
      <c r="H89" s="1" t="n">
        <v>291.649</v>
      </c>
      <c r="I89" s="1" t="n">
        <v>278.497</v>
      </c>
      <c r="J89" s="1" t="n">
        <v>293.569</v>
      </c>
      <c r="K89" s="1" t="n">
        <v>315.566</v>
      </c>
      <c r="L89" s="1" t="n">
        <v>328.244</v>
      </c>
    </row>
    <row r="90" customFormat="false" ht="15" hidden="false" customHeight="true" outlineLevel="0" collapsed="false">
      <c r="A90" s="1" t="s">
        <v>347</v>
      </c>
      <c r="B90" s="1" t="n">
        <v>1203.144</v>
      </c>
      <c r="C90" s="1" t="n">
        <v>1337.497</v>
      </c>
      <c r="D90" s="1" t="n">
        <v>1365.862</v>
      </c>
      <c r="E90" s="1" t="n">
        <v>1485.961</v>
      </c>
      <c r="F90" s="1" t="n">
        <v>1375.133</v>
      </c>
      <c r="G90" s="1" t="n">
        <v>1332.15</v>
      </c>
      <c r="H90" s="1" t="n">
        <v>1571.254</v>
      </c>
      <c r="I90" s="1" t="n">
        <v>1668.778</v>
      </c>
      <c r="J90" s="1" t="n">
        <v>1724.713</v>
      </c>
      <c r="K90" s="1" t="n">
        <v>1763.235</v>
      </c>
      <c r="L90" s="1" t="n">
        <v>1738.16</v>
      </c>
    </row>
    <row r="91" customFormat="false" ht="15" hidden="false" customHeight="true" outlineLevel="0" collapsed="false">
      <c r="A91" s="1" t="s">
        <v>494</v>
      </c>
      <c r="B91" s="1" t="n">
        <v>64.36</v>
      </c>
      <c r="C91" s="1" t="n">
        <v>63.77</v>
      </c>
      <c r="D91" s="1" t="n">
        <v>66.01</v>
      </c>
      <c r="E91" s="1" t="n">
        <v>80.92</v>
      </c>
      <c r="F91" s="1" t="n">
        <v>59.28</v>
      </c>
      <c r="G91" s="1" t="n">
        <v>90.5</v>
      </c>
      <c r="H91" s="1" t="n">
        <v>59</v>
      </c>
      <c r="I91" s="1" t="n">
        <v>61.16</v>
      </c>
      <c r="J91" s="1" t="n">
        <v>71.76</v>
      </c>
      <c r="K91" s="1" t="n">
        <v>63.04</v>
      </c>
      <c r="L91" s="1" t="n">
        <v>67.93</v>
      </c>
    </row>
    <row r="92" customFormat="false" ht="15" hidden="false" customHeight="true" outlineLevel="0" collapsed="false">
      <c r="A92" s="1" t="s">
        <v>349</v>
      </c>
      <c r="B92" s="1" t="n">
        <v>24488.78692</v>
      </c>
      <c r="C92" s="1" t="n">
        <v>24346.5263804</v>
      </c>
      <c r="D92" s="1" t="n">
        <v>25302.22709</v>
      </c>
      <c r="E92" s="1" t="n">
        <v>31186.74594308</v>
      </c>
      <c r="F92" s="1" t="n">
        <v>22891.5648</v>
      </c>
      <c r="G92" s="1" t="n">
        <v>35130.853091</v>
      </c>
      <c r="H92" s="1" t="n">
        <v>23060.74</v>
      </c>
      <c r="I92" s="1" t="n">
        <v>23905.77573868</v>
      </c>
      <c r="J92" s="1" t="n">
        <v>28059.52344</v>
      </c>
      <c r="K92" s="1" t="n">
        <v>24404.77202944</v>
      </c>
      <c r="L92" s="1" t="n">
        <v>26095.34794838</v>
      </c>
    </row>
    <row r="93" customFormat="false" ht="15" hidden="false" customHeight="true" outlineLevel="0" collapsed="false">
      <c r="A93" s="1" t="s">
        <v>350</v>
      </c>
      <c r="B93" s="1" t="n">
        <v>8987.258</v>
      </c>
      <c r="C93" s="1" t="n">
        <v>8957.291</v>
      </c>
      <c r="D93" s="1" t="n">
        <v>8817.939</v>
      </c>
      <c r="E93" s="1" t="n">
        <v>9036.956</v>
      </c>
      <c r="F93" s="1" t="n">
        <v>8044.256</v>
      </c>
      <c r="G93" s="1" t="n">
        <v>8341.453</v>
      </c>
      <c r="H93" s="1" t="n">
        <v>7425.722</v>
      </c>
      <c r="I93" s="1" t="n">
        <v>7390.45</v>
      </c>
      <c r="J93" s="1" t="n">
        <v>8121.745</v>
      </c>
      <c r="K93" s="1" t="n">
        <v>8175.01</v>
      </c>
      <c r="L93" s="1" t="n">
        <v>8261.669</v>
      </c>
    </row>
    <row r="94" customFormat="false" ht="15" hidden="false" customHeight="true" outlineLevel="0" collapsed="false">
      <c r="A94" s="1" t="s">
        <v>351</v>
      </c>
      <c r="B94" s="1" t="n">
        <v>33513.32492</v>
      </c>
      <c r="C94" s="1" t="n">
        <v>33341.0973804</v>
      </c>
      <c r="D94" s="1" t="n">
        <v>34157.44609</v>
      </c>
      <c r="E94" s="1" t="n">
        <v>40260.98194308</v>
      </c>
      <c r="F94" s="1" t="n">
        <v>30973.1008</v>
      </c>
      <c r="G94" s="1" t="n">
        <v>43509.586091</v>
      </c>
      <c r="H94" s="1" t="n">
        <v>30523.742</v>
      </c>
      <c r="I94" s="1" t="n">
        <v>31333.50573868</v>
      </c>
      <c r="J94" s="1" t="n">
        <v>36198.42344</v>
      </c>
      <c r="K94" s="1" t="n">
        <v>32596.93702944</v>
      </c>
      <c r="L94" s="1" t="n">
        <v>34374.17194838</v>
      </c>
    </row>
    <row r="95" customFormat="false" ht="15" hidden="false" customHeight="true" outlineLevel="0" collapsed="false">
      <c r="A95" s="1" t="s">
        <v>352</v>
      </c>
      <c r="B95" s="1" t="n">
        <v>23732.80292</v>
      </c>
      <c r="C95" s="1" t="n">
        <v>24084.0163804</v>
      </c>
      <c r="D95" s="1" t="n">
        <v>25102.90909</v>
      </c>
      <c r="E95" s="1" t="n">
        <v>30908.42794308</v>
      </c>
      <c r="F95" s="1" t="n">
        <v>22394.2608</v>
      </c>
      <c r="G95" s="1" t="n">
        <v>35043.548091</v>
      </c>
      <c r="H95" s="1" t="n">
        <v>22887.233</v>
      </c>
      <c r="I95" s="1" t="n">
        <v>23713.43973868</v>
      </c>
      <c r="J95" s="1" t="n">
        <v>27734.67544</v>
      </c>
      <c r="K95" s="1" t="n">
        <v>24217.87002944</v>
      </c>
      <c r="L95" s="1" t="n">
        <v>25978.71794838</v>
      </c>
    </row>
    <row r="96" customFormat="false" ht="15" hidden="false" customHeight="true" outlineLevel="0" collapsed="false">
      <c r="A96" s="1" t="s">
        <v>353</v>
      </c>
      <c r="B96" s="1" t="n">
        <v>32757.34092</v>
      </c>
      <c r="C96" s="1" t="n">
        <v>33078.5873804</v>
      </c>
      <c r="D96" s="1" t="n">
        <v>33958.12809</v>
      </c>
      <c r="E96" s="1" t="n">
        <v>39982.66394308</v>
      </c>
      <c r="F96" s="1" t="n">
        <v>30475.7968</v>
      </c>
      <c r="G96" s="1" t="n">
        <v>43422.281091</v>
      </c>
      <c r="H96" s="1" t="n">
        <v>30350.235</v>
      </c>
      <c r="I96" s="1" t="n">
        <v>31141.16973868</v>
      </c>
      <c r="J96" s="1" t="n">
        <v>35873.57544</v>
      </c>
      <c r="K96" s="1" t="n">
        <v>32410.03502944</v>
      </c>
      <c r="L96" s="1" t="n">
        <v>34257.54194838</v>
      </c>
    </row>
    <row r="97" customFormat="false" ht="15" hidden="false" customHeight="true" outlineLevel="0" collapsed="false">
      <c r="A97" s="1" t="s">
        <v>354</v>
      </c>
      <c r="B97" s="1" t="n">
        <v>19.2914589025001</v>
      </c>
      <c r="C97" s="1" t="n">
        <v>19.1215323431872</v>
      </c>
      <c r="D97" s="1" t="n">
        <v>18.9653846398724</v>
      </c>
      <c r="E97" s="1" t="n">
        <v>21.1805454676388</v>
      </c>
      <c r="F97" s="1" t="n">
        <v>17.4232535324401</v>
      </c>
      <c r="G97" s="1" t="n">
        <v>26.9141921771954</v>
      </c>
      <c r="H97" s="1" t="n">
        <v>16.2919030137372</v>
      </c>
      <c r="I97" s="1" t="n">
        <v>15.9921786797859</v>
      </c>
      <c r="J97" s="1" t="n">
        <v>17.7743127273592</v>
      </c>
      <c r="K97" s="1" t="n">
        <v>15.5907347694368</v>
      </c>
      <c r="L97" s="1" t="n">
        <v>16.5783370281804</v>
      </c>
    </row>
    <row r="98" customFormat="false" ht="15" hidden="false" customHeight="true" outlineLevel="0" collapsed="false">
      <c r="A98" s="1" t="s">
        <v>355</v>
      </c>
      <c r="B98" s="1" t="n">
        <v>19.7256545517411</v>
      </c>
      <c r="C98" s="1" t="n">
        <v>18.0067816080335</v>
      </c>
      <c r="D98" s="1" t="n">
        <v>18.3788033417725</v>
      </c>
      <c r="E98" s="1" t="n">
        <v>20.8002955279984</v>
      </c>
      <c r="F98" s="1" t="n">
        <v>16.2851599081689</v>
      </c>
      <c r="G98" s="1" t="n">
        <v>26.3060076500394</v>
      </c>
      <c r="H98" s="1" t="n">
        <v>14.5662209929139</v>
      </c>
      <c r="I98" s="1" t="n">
        <v>14.2100625359874</v>
      </c>
      <c r="J98" s="1" t="n">
        <v>16.0807481824512</v>
      </c>
      <c r="K98" s="1" t="n">
        <v>13.7349077289414</v>
      </c>
      <c r="L98" s="1" t="n">
        <v>14.9461027456506</v>
      </c>
    </row>
    <row r="99" customFormat="false" ht="15" hidden="false" customHeight="true" outlineLevel="0" collapsed="false">
      <c r="A99" s="1" t="s">
        <v>356</v>
      </c>
      <c r="B99" s="1" t="n">
        <v>59.8329999999999</v>
      </c>
      <c r="C99" s="1" t="n">
        <v>120.253</v>
      </c>
      <c r="D99" s="1" t="n">
        <v>145.783</v>
      </c>
      <c r="E99" s="1" t="n">
        <v>160.218</v>
      </c>
      <c r="F99" s="1" t="n">
        <v>120</v>
      </c>
      <c r="G99" s="1" t="n">
        <v>165.427</v>
      </c>
      <c r="H99" s="1" t="n">
        <v>181.061</v>
      </c>
      <c r="I99" s="1" t="n">
        <v>188.508</v>
      </c>
      <c r="J99" s="1" t="n">
        <v>243.091</v>
      </c>
      <c r="K99" s="1" t="n">
        <v>223.86</v>
      </c>
      <c r="L99" s="1" t="n">
        <v>288.9</v>
      </c>
    </row>
    <row r="100" customFormat="false" ht="15" hidden="false" customHeight="true" outlineLevel="0" collapsed="false">
      <c r="A100" s="1" t="s">
        <v>357</v>
      </c>
      <c r="B100" s="1" t="n">
        <v>514.66</v>
      </c>
      <c r="C100" s="1" t="n">
        <v>404.756</v>
      </c>
      <c r="D100" s="1" t="n">
        <v>439.882</v>
      </c>
      <c r="E100" s="1" t="n">
        <v>416.431</v>
      </c>
      <c r="F100" s="1" t="n">
        <v>391</v>
      </c>
      <c r="G100" s="1" t="n">
        <v>297.301</v>
      </c>
      <c r="H100" s="1" t="n">
        <v>307.925</v>
      </c>
      <c r="I100" s="1" t="n">
        <v>294.741</v>
      </c>
      <c r="J100" s="1" t="n">
        <v>305.481</v>
      </c>
      <c r="K100" s="1" t="n">
        <v>316.361</v>
      </c>
      <c r="L100" s="1" t="n">
        <v>330.76</v>
      </c>
    </row>
    <row r="101" customFormat="false" ht="15" hidden="false" customHeight="true" outlineLevel="0" collapsed="false">
      <c r="A101" s="1" t="s">
        <v>596</v>
      </c>
      <c r="B101" s="1" t="n">
        <v>-56.1200000000001</v>
      </c>
      <c r="C101" s="1" t="n">
        <v>5.66699999999992</v>
      </c>
      <c r="D101" s="1" t="n">
        <v>-43.8430000000001</v>
      </c>
      <c r="E101" s="1" t="n">
        <v>-37.01</v>
      </c>
      <c r="F101" s="1" t="n">
        <v>-18.223</v>
      </c>
      <c r="G101" s="1" t="n">
        <v>-10.732</v>
      </c>
      <c r="H101" s="1" t="n">
        <v>2.08899999999994</v>
      </c>
      <c r="I101" s="1" t="n">
        <v>-13.0549999999998</v>
      </c>
      <c r="J101" s="1" t="n">
        <v>-51.896</v>
      </c>
      <c r="K101" s="1" t="n">
        <v>-19.8230000000001</v>
      </c>
      <c r="L101" s="1" t="n">
        <v>-102.178</v>
      </c>
    </row>
    <row r="102" customFormat="false" ht="15" hidden="false" customHeight="true" outlineLevel="0" collapsed="false">
      <c r="A102" s="1" t="s">
        <v>597</v>
      </c>
      <c r="B102" s="1" t="n">
        <v>172.177</v>
      </c>
      <c r="C102" s="1" t="n">
        <v>157.301</v>
      </c>
      <c r="D102" s="1" t="n">
        <v>147.148</v>
      </c>
      <c r="E102" s="1" t="n">
        <v>138.35</v>
      </c>
      <c r="F102" s="1" t="n">
        <v>113.913</v>
      </c>
      <c r="G102" s="1" t="n">
        <v>122.164</v>
      </c>
      <c r="H102" s="1" t="n">
        <v>171.159</v>
      </c>
      <c r="I102" s="1" t="n">
        <v>217.188</v>
      </c>
      <c r="J102" s="1" t="n">
        <v>166.507</v>
      </c>
      <c r="K102" s="1" t="n">
        <v>193.831</v>
      </c>
      <c r="L102" s="1" t="n">
        <v>189.132</v>
      </c>
    </row>
    <row r="103" customFormat="false" ht="15" hidden="false" customHeight="true" outlineLevel="0" collapsed="false">
      <c r="A103" s="1" t="s">
        <v>360</v>
      </c>
    </row>
    <row r="105" customFormat="false" ht="15" hidden="false" customHeight="true" outlineLevel="0" collapsed="false">
      <c r="A105" s="1" t="s">
        <v>361</v>
      </c>
    </row>
    <row r="106" customFormat="false" ht="15" hidden="false" customHeight="true" outlineLevel="0" collapsed="false">
      <c r="A106" s="1" t="s">
        <v>362</v>
      </c>
      <c r="B106" s="1" t="n">
        <v>382135.25</v>
      </c>
      <c r="C106" s="1" t="n">
        <v>382755.5</v>
      </c>
      <c r="D106" s="1" t="n">
        <v>383655.25</v>
      </c>
      <c r="E106" s="1" t="n">
        <v>386332.5</v>
      </c>
      <c r="F106" s="1" t="n">
        <v>386067.5</v>
      </c>
      <c r="G106" s="1" t="n">
        <v>388027.5</v>
      </c>
      <c r="H106" s="1" t="n">
        <v>389634</v>
      </c>
      <c r="I106" s="1" t="n">
        <v>390997.25</v>
      </c>
      <c r="J106" s="1" t="n">
        <v>390831</v>
      </c>
      <c r="K106" s="1" t="n">
        <v>390597.75</v>
      </c>
      <c r="L106" s="1" t="n">
        <v>384493</v>
      </c>
    </row>
    <row r="107" customFormat="false" ht="15" hidden="false" customHeight="true" outlineLevel="0" collapsed="false">
      <c r="A107" s="1" t="s">
        <v>363</v>
      </c>
      <c r="B107" s="1" t="n">
        <v>2.63643042613839</v>
      </c>
      <c r="C107" s="1" t="n">
        <v>2.72219732962688</v>
      </c>
      <c r="D107" s="1" t="n">
        <v>2.8712287919949</v>
      </c>
      <c r="E107" s="1" t="n">
        <v>3.13128716843652</v>
      </c>
      <c r="F107" s="1" t="n">
        <v>2.9592105007544</v>
      </c>
      <c r="G107" s="1" t="n">
        <v>2.67816069737325</v>
      </c>
      <c r="H107" s="1" t="n">
        <v>3.08153035926023</v>
      </c>
      <c r="I107" s="1" t="n">
        <v>3.2222553994945</v>
      </c>
      <c r="J107" s="1" t="n">
        <v>3.46722496424286</v>
      </c>
      <c r="K107" s="1" t="n">
        <v>3.49354802991057</v>
      </c>
      <c r="L107" s="1" t="n">
        <v>3.53657933954584</v>
      </c>
    </row>
    <row r="108" customFormat="false" ht="15" hidden="false" customHeight="true" outlineLevel="0" collapsed="false">
      <c r="A108" s="1" t="s">
        <v>598</v>
      </c>
      <c r="B108" s="1" t="n">
        <v>0.450565604717178</v>
      </c>
      <c r="C108" s="1" t="n">
        <v>0.410969927277335</v>
      </c>
      <c r="D108" s="1" t="n">
        <v>0.383542255710042</v>
      </c>
      <c r="E108" s="1" t="n">
        <v>0.35811121249183</v>
      </c>
      <c r="F108" s="1" t="n">
        <v>0.295059801718611</v>
      </c>
      <c r="G108" s="1" t="n">
        <v>0.314833355883281</v>
      </c>
      <c r="H108" s="1" t="n">
        <v>0.439281479542339</v>
      </c>
      <c r="I108" s="1" t="n">
        <v>0.555471937462476</v>
      </c>
      <c r="J108" s="1" t="n">
        <v>0.426033247106806</v>
      </c>
      <c r="K108" s="1" t="n">
        <v>0.496241977840374</v>
      </c>
      <c r="L108" s="1" t="n">
        <v>0.491899722491697</v>
      </c>
    </row>
    <row r="109" customFormat="false" ht="15" hidden="false" customHeight="true" outlineLevel="0" collapsed="false">
      <c r="A109" s="1" t="s">
        <v>599</v>
      </c>
      <c r="B109" s="1" t="n">
        <v>-0.14685899822118</v>
      </c>
      <c r="C109" s="1" t="n">
        <v>0.014805796389601</v>
      </c>
      <c r="D109" s="1" t="n">
        <v>-0.114277075577618</v>
      </c>
      <c r="E109" s="1" t="n">
        <v>-0.0957983084519164</v>
      </c>
      <c r="F109" s="1" t="n">
        <v>-0.0472015903954618</v>
      </c>
      <c r="G109" s="1" t="n">
        <v>-0.02765783352984</v>
      </c>
      <c r="H109" s="1" t="n">
        <v>0.00536144176329566</v>
      </c>
      <c r="I109" s="1" t="n">
        <v>-0.0333889816360597</v>
      </c>
      <c r="J109" s="1" t="n">
        <v>-0.132783735169421</v>
      </c>
      <c r="K109" s="1" t="n">
        <v>-0.0507504203493238</v>
      </c>
      <c r="L109" s="1" t="n">
        <v>-0.26574736081021</v>
      </c>
    </row>
    <row r="110" customFormat="false" ht="15" hidden="false" customHeight="true" outlineLevel="0" collapsed="false">
      <c r="A110" s="1" t="s">
        <v>366</v>
      </c>
      <c r="B110" s="1" t="n">
        <v>1.34680064191932</v>
      </c>
      <c r="C110" s="1" t="n">
        <v>1.05747925242093</v>
      </c>
      <c r="D110" s="1" t="n">
        <v>1.14655540358173</v>
      </c>
      <c r="E110" s="1" t="n">
        <v>1.07790827849068</v>
      </c>
      <c r="F110" s="1" t="n">
        <v>1.01277626321822</v>
      </c>
      <c r="G110" s="1" t="n">
        <v>0.76618538634504</v>
      </c>
      <c r="H110" s="1" t="n">
        <v>0.790292941581074</v>
      </c>
      <c r="I110" s="1" t="n">
        <v>0.753818601025966</v>
      </c>
      <c r="J110" s="1" t="n">
        <v>0.781619165316978</v>
      </c>
      <c r="K110" s="1" t="n">
        <v>0.809940661460544</v>
      </c>
      <c r="L110" s="1" t="n">
        <v>0.860249731464552</v>
      </c>
    </row>
    <row r="111" customFormat="false" ht="15" hidden="false" customHeight="true" outlineLevel="0" collapsed="false">
      <c r="A111" s="1" t="s">
        <v>367</v>
      </c>
      <c r="B111" s="1" t="n">
        <v>0.156575453324444</v>
      </c>
      <c r="C111" s="1" t="n">
        <v>0.314177066038241</v>
      </c>
      <c r="D111" s="1" t="n">
        <v>0.379984373992015</v>
      </c>
      <c r="E111" s="1" t="n">
        <v>0.414715303527402</v>
      </c>
      <c r="F111" s="1" t="n">
        <v>0.310826474644978</v>
      </c>
      <c r="G111" s="1" t="n">
        <v>0.4263280308741</v>
      </c>
      <c r="H111" s="1" t="n">
        <v>0.464695072811921</v>
      </c>
      <c r="I111" s="1" t="n">
        <v>0.482121037935689</v>
      </c>
      <c r="J111" s="1" t="n">
        <v>0.621984950016759</v>
      </c>
      <c r="K111" s="1" t="n">
        <v>0.573121580961488</v>
      </c>
      <c r="L111" s="1" t="n">
        <v>0.751379088826065</v>
      </c>
    </row>
    <row r="112" customFormat="false" ht="15" hidden="false" customHeight="true" outlineLevel="0" collapsed="false">
      <c r="A112" s="1" t="s">
        <v>368</v>
      </c>
    </row>
    <row r="114" customFormat="false" ht="15" hidden="false" customHeight="true" outlineLevel="0" collapsed="false">
      <c r="A114" s="1" t="s">
        <v>600</v>
      </c>
    </row>
    <row r="115" customFormat="false" ht="15" hidden="false" customHeight="true" outlineLevel="0" collapsed="false">
      <c r="A115" s="1" t="s">
        <v>601</v>
      </c>
      <c r="B115" s="1" t="n">
        <v>2422.233</v>
      </c>
      <c r="C115" s="1" t="n">
        <v>2470.689</v>
      </c>
      <c r="D115" s="1" t="n">
        <v>2577.681</v>
      </c>
      <c r="E115" s="1" t="n">
        <v>2700.691</v>
      </c>
      <c r="F115" s="1" t="n">
        <v>2571.705</v>
      </c>
      <c r="G115" s="1" t="n">
        <v>2463.997</v>
      </c>
      <c r="H115" s="1" t="n">
        <v>2735.18</v>
      </c>
      <c r="I115" s="1" t="n">
        <v>2873.964</v>
      </c>
      <c r="J115" s="1" t="n">
        <v>2980.108</v>
      </c>
      <c r="K115" s="1" t="n">
        <v>3093.959</v>
      </c>
      <c r="L115" s="1" t="n">
        <v>3129.79</v>
      </c>
    </row>
    <row r="116" customFormat="false" ht="15" hidden="false" customHeight="true" outlineLevel="0" collapsed="false">
      <c r="A116" s="1" t="s">
        <v>602</v>
      </c>
      <c r="B116" s="1" t="n">
        <v>724.21</v>
      </c>
      <c r="C116" s="1" t="n">
        <v>740.776</v>
      </c>
      <c r="D116" s="1" t="n">
        <v>787.149</v>
      </c>
      <c r="E116" s="1" t="n">
        <v>812.984</v>
      </c>
      <c r="F116" s="1" t="n">
        <v>822.56</v>
      </c>
      <c r="G116" s="1" t="n">
        <v>850.637</v>
      </c>
      <c r="H116" s="1" t="n">
        <v>872.277</v>
      </c>
      <c r="I116" s="1" t="n">
        <v>926.689</v>
      </c>
      <c r="J116" s="1" t="n">
        <v>961.826</v>
      </c>
      <c r="K116" s="1" t="n">
        <v>1015.158</v>
      </c>
      <c r="L116" s="1" t="n">
        <v>1063.386</v>
      </c>
    </row>
    <row r="117" customFormat="false" ht="15" hidden="false" customHeight="true" outlineLevel="0" collapsed="false">
      <c r="A117" s="1" t="s">
        <v>372</v>
      </c>
      <c r="B117" s="1" t="n">
        <v>0.701015550527138</v>
      </c>
      <c r="C117" s="1" t="n">
        <v>0.700174323842459</v>
      </c>
      <c r="D117" s="1" t="n">
        <v>0.694629009563247</v>
      </c>
      <c r="E117" s="1" t="n">
        <v>0.698971855721369</v>
      </c>
      <c r="F117" s="1" t="n">
        <v>0.680149939437066</v>
      </c>
      <c r="G117" s="1" t="n">
        <v>0.654773524480752</v>
      </c>
      <c r="H117" s="1" t="n">
        <v>0.681089727184317</v>
      </c>
      <c r="I117" s="1" t="n">
        <v>0.677557199742238</v>
      </c>
      <c r="J117" s="1" t="n">
        <v>0.677251294248396</v>
      </c>
      <c r="K117" s="1" t="n">
        <v>0.671890286846077</v>
      </c>
      <c r="L117" s="1" t="n">
        <v>0.660237268315127</v>
      </c>
    </row>
    <row r="118" customFormat="false" ht="15" hidden="false" customHeight="true" outlineLevel="0" collapsed="false">
      <c r="A118" s="1" t="s">
        <v>603</v>
      </c>
    </row>
    <row r="119" customFormat="false" ht="15" hidden="false" customHeight="true" outlineLevel="0" collapsed="false">
      <c r="A119" s="1" t="s">
        <v>374</v>
      </c>
    </row>
    <row r="120" customFormat="false" ht="15" hidden="false" customHeight="true" outlineLevel="0" collapsed="false">
      <c r="A120" s="1" t="s">
        <v>375</v>
      </c>
      <c r="B120" s="1" t="n">
        <v>19.7366731310471</v>
      </c>
      <c r="C120" s="1" t="n">
        <v>19.2732798588137</v>
      </c>
      <c r="D120" s="1" t="n">
        <v>19.0767023934786</v>
      </c>
      <c r="E120" s="1" t="n">
        <v>21.3279825434138</v>
      </c>
      <c r="F120" s="1" t="n">
        <v>17.7075661537494</v>
      </c>
      <c r="G120" s="1" t="n">
        <v>26.9683059521743</v>
      </c>
      <c r="H120" s="1" t="n">
        <v>16.3850409817366</v>
      </c>
      <c r="I120" s="1" t="n">
        <v>16.0909505533014</v>
      </c>
      <c r="J120" s="1" t="n">
        <v>17.9352654584444</v>
      </c>
      <c r="K120" s="1" t="n">
        <v>15.6806433273026</v>
      </c>
      <c r="L120" s="1" t="n">
        <v>16.6347780726228</v>
      </c>
    </row>
    <row r="121" customFormat="false" ht="15" hidden="false" customHeight="true" outlineLevel="0" collapsed="false">
      <c r="A121" s="1" t="s">
        <v>376</v>
      </c>
      <c r="B121" s="1" t="n">
        <v>20.3539949665211</v>
      </c>
      <c r="C121" s="1" t="n">
        <v>18.2030512071429</v>
      </c>
      <c r="D121" s="1" t="n">
        <v>18.5247317005671</v>
      </c>
      <c r="E121" s="1" t="n">
        <v>20.9875938487484</v>
      </c>
      <c r="F121" s="1" t="n">
        <v>16.6468005640182</v>
      </c>
      <c r="G121" s="1" t="n">
        <v>26.3715445640506</v>
      </c>
      <c r="H121" s="1" t="n">
        <v>14.6766468056724</v>
      </c>
      <c r="I121" s="1" t="n">
        <v>14.3253181302007</v>
      </c>
      <c r="J121" s="1" t="n">
        <v>16.2690972005197</v>
      </c>
      <c r="K121" s="1" t="n">
        <v>13.8409072128446</v>
      </c>
      <c r="L121" s="1" t="n">
        <v>15.0132024372785</v>
      </c>
    </row>
    <row r="122" customFormat="false" ht="15" hidden="false" customHeight="true" outlineLevel="0" collapsed="false">
      <c r="A122" s="1" t="s">
        <v>377</v>
      </c>
      <c r="B122" s="1" t="n">
        <v>368297.539667868</v>
      </c>
      <c r="C122" s="1" t="n">
        <v>375459.5110803</v>
      </c>
      <c r="D122" s="1" t="n">
        <v>380343.07743089</v>
      </c>
      <c r="E122" s="1" t="n">
        <v>383110.268680765</v>
      </c>
      <c r="F122" s="1" t="n">
        <v>378886.092415052</v>
      </c>
      <c r="G122" s="1" t="n">
        <v>383555.311918684</v>
      </c>
      <c r="H122" s="1" t="n">
        <v>387622.655005456</v>
      </c>
      <c r="I122" s="1" t="n">
        <v>388453.694836204</v>
      </c>
      <c r="J122" s="1" t="n">
        <v>386950.445154117</v>
      </c>
      <c r="K122" s="1" t="n">
        <v>387445.410535983</v>
      </c>
      <c r="L122" s="1" t="n">
        <v>382418.270575262</v>
      </c>
    </row>
    <row r="123" customFormat="false" ht="15" hidden="false" customHeight="true" outlineLevel="0" collapsed="false">
      <c r="A123" s="1" t="s">
        <v>378</v>
      </c>
      <c r="B123" s="1" t="n">
        <v>2.73548664188347</v>
      </c>
      <c r="C123" s="1" t="n">
        <v>2.77509550098242</v>
      </c>
      <c r="D123" s="1" t="n">
        <v>2.8962325473116</v>
      </c>
      <c r="E123" s="1" t="n">
        <v>3.1576235326859</v>
      </c>
      <c r="F123" s="1" t="n">
        <v>3.0152993811884</v>
      </c>
      <c r="G123" s="1" t="n">
        <v>2.70938758428749</v>
      </c>
      <c r="H123" s="1" t="n">
        <v>3.09752019004952</v>
      </c>
      <c r="I123" s="1" t="n">
        <v>3.24335439911634</v>
      </c>
      <c r="J123" s="1" t="n">
        <v>3.50199622967298</v>
      </c>
      <c r="K123" s="1" t="n">
        <v>3.52197229052806</v>
      </c>
      <c r="L123" s="1" t="n">
        <v>3.55576630257363</v>
      </c>
    </row>
    <row r="124" customFormat="false" ht="15" hidden="false" customHeight="true" outlineLevel="0" collapsed="false">
      <c r="A124" s="1" t="s">
        <v>379</v>
      </c>
      <c r="B124" s="1" t="n">
        <v>0.467494298645791</v>
      </c>
      <c r="C124" s="1" t="n">
        <v>0.418955960250953</v>
      </c>
      <c r="D124" s="1" t="n">
        <v>0.386882287943673</v>
      </c>
      <c r="E124" s="1" t="n">
        <v>0.361123183871856</v>
      </c>
      <c r="F124" s="1" t="n">
        <v>0.300652365659317</v>
      </c>
      <c r="G124" s="1" t="n">
        <v>0.318504257935813</v>
      </c>
      <c r="H124" s="1" t="n">
        <v>0.441560878317576</v>
      </c>
      <c r="I124" s="1" t="n">
        <v>0.55910911103981</v>
      </c>
      <c r="J124" s="1" t="n">
        <v>0.43030574608509</v>
      </c>
      <c r="K124" s="1" t="n">
        <v>0.500279509652364</v>
      </c>
      <c r="L124" s="1" t="n">
        <v>0.494568420372525</v>
      </c>
    </row>
    <row r="125" customFormat="false" ht="15" hidden="false" customHeight="true" outlineLevel="0" collapsed="false">
      <c r="A125" s="1" t="s">
        <v>604</v>
      </c>
      <c r="B125" s="1" t="n">
        <v>-0.152376798527108</v>
      </c>
      <c r="C125" s="1" t="n">
        <v>0.015093504979257</v>
      </c>
      <c r="D125" s="1" t="n">
        <v>-0.115272243933417</v>
      </c>
      <c r="E125" s="1" t="n">
        <v>-0.0966040407307365</v>
      </c>
      <c r="F125" s="1" t="n">
        <v>-0.0480962494132339</v>
      </c>
      <c r="G125" s="1" t="n">
        <v>-0.0279803190478958</v>
      </c>
      <c r="H125" s="1" t="n">
        <v>0.00538926188401073</v>
      </c>
      <c r="I125" s="1" t="n">
        <v>-0.0336076092814734</v>
      </c>
      <c r="J125" s="1" t="n">
        <v>-0.134115364512194</v>
      </c>
      <c r="K125" s="1" t="n">
        <v>-0.0511633367203329</v>
      </c>
      <c r="L125" s="1" t="n">
        <v>-0.267189116896263</v>
      </c>
    </row>
    <row r="126" customFormat="false" ht="15" hidden="false" customHeight="true" outlineLevel="0" collapsed="false">
      <c r="A126" s="1" t="s">
        <v>381</v>
      </c>
      <c r="B126" s="1" t="n">
        <v>1.39740276425447</v>
      </c>
      <c r="C126" s="1" t="n">
        <v>1.07802835739973</v>
      </c>
      <c r="D126" s="1" t="n">
        <v>1.15654004529615</v>
      </c>
      <c r="E126" s="1" t="n">
        <v>1.0869742579179</v>
      </c>
      <c r="F126" s="1" t="n">
        <v>1.03197242608651</v>
      </c>
      <c r="G126" s="1" t="n">
        <v>0.775118974399784</v>
      </c>
      <c r="H126" s="1" t="n">
        <v>0.794393712606055</v>
      </c>
      <c r="I126" s="1" t="n">
        <v>0.758754528321016</v>
      </c>
      <c r="J126" s="1" t="n">
        <v>0.789457678174608</v>
      </c>
      <c r="K126" s="1" t="n">
        <v>0.816530513453118</v>
      </c>
      <c r="L126" s="1" t="n">
        <v>0.864916834392998</v>
      </c>
    </row>
    <row r="127" customFormat="false" ht="15" hidden="false" customHeight="true" outlineLevel="0" collapsed="false">
      <c r="A127" s="1" t="s">
        <v>382</v>
      </c>
      <c r="B127" s="1" t="n">
        <v>0.162458321209415</v>
      </c>
      <c r="C127" s="1" t="n">
        <v>0.320282204741596</v>
      </c>
      <c r="D127" s="1" t="n">
        <v>0.383293422834781</v>
      </c>
      <c r="E127" s="1" t="n">
        <v>0.41820335579025</v>
      </c>
      <c r="F127" s="1" t="n">
        <v>0.316717880128853</v>
      </c>
      <c r="G127" s="1" t="n">
        <v>0.431298941402932</v>
      </c>
      <c r="H127" s="1" t="n">
        <v>0.467106340823788</v>
      </c>
      <c r="I127" s="1" t="n">
        <v>0.485277917306171</v>
      </c>
      <c r="J127" s="1" t="n">
        <v>0.628222561943766</v>
      </c>
      <c r="K127" s="1" t="n">
        <v>0.577784621813735</v>
      </c>
      <c r="L127" s="1" t="n">
        <v>0.755455537114939</v>
      </c>
    </row>
    <row r="129" customFormat="false" ht="15" hidden="false" customHeight="true" outlineLevel="0" collapsed="false">
      <c r="A129" s="1" t="s">
        <v>383</v>
      </c>
    </row>
    <row r="130" customFormat="false" ht="15" hidden="false" customHeight="true" outlineLevel="0" collapsed="false">
      <c r="A130" s="1" t="s">
        <v>384</v>
      </c>
      <c r="B130" s="1" t="n">
        <v>3.01791046717919</v>
      </c>
      <c r="C130" s="1" t="n">
        <v>3.37130359637976</v>
      </c>
      <c r="D130" s="1" t="n">
        <v>3.56597787755568</v>
      </c>
      <c r="E130" s="1" t="n">
        <v>3.80304084517783</v>
      </c>
      <c r="F130" s="1" t="n">
        <v>3.34014899288957</v>
      </c>
      <c r="G130" s="1" t="n">
        <v>3.28553395257674</v>
      </c>
      <c r="H130" s="1" t="n">
        <v>3.75302109207091</v>
      </c>
      <c r="I130" s="1" t="n">
        <v>3.94589630727112</v>
      </c>
      <c r="J130" s="1" t="n">
        <v>4.06668869284607</v>
      </c>
      <c r="K130" s="1" t="n">
        <v>4.25547175205699</v>
      </c>
      <c r="L130" s="1" t="n">
        <v>3.67345419424339</v>
      </c>
    </row>
    <row r="131" customFormat="false" ht="15" hidden="false" customHeight="true" outlineLevel="0" collapsed="false">
      <c r="A131" s="1" t="s">
        <v>385</v>
      </c>
      <c r="B131" s="1" t="n">
        <v>0.282423825295716</v>
      </c>
      <c r="C131" s="1" t="n">
        <v>0.596208095397335</v>
      </c>
      <c r="D131" s="1" t="n">
        <v>0.669745330244077</v>
      </c>
      <c r="E131" s="1" t="n">
        <v>0.645417312491929</v>
      </c>
      <c r="F131" s="1" t="n">
        <v>0.324849611701161</v>
      </c>
      <c r="G131" s="1" t="n">
        <v>0.576146368289249</v>
      </c>
      <c r="H131" s="1" t="n">
        <v>0.655500902021384</v>
      </c>
      <c r="I131" s="1" t="n">
        <v>0.702541908154776</v>
      </c>
      <c r="J131" s="1" t="n">
        <v>0.564692463173085</v>
      </c>
      <c r="K131" s="1" t="n">
        <v>0.733499461528934</v>
      </c>
      <c r="L131" s="1" t="n">
        <v>0.117687891669764</v>
      </c>
    </row>
    <row r="132" customFormat="false" ht="15" hidden="false" customHeight="true" outlineLevel="0" collapsed="false">
      <c r="A132" s="1" t="s">
        <v>386</v>
      </c>
    </row>
    <row r="134" customFormat="false" ht="15" hidden="false" customHeight="true" outlineLevel="0" collapsed="false">
      <c r="A134" s="1" t="s">
        <v>605</v>
      </c>
    </row>
    <row r="135" customFormat="false" ht="15" hidden="false" customHeight="true" outlineLevel="0" collapsed="false">
      <c r="A135" s="1" t="s">
        <v>606</v>
      </c>
      <c r="B135" s="1" t="n">
        <v>2.015</v>
      </c>
      <c r="C135" s="1" t="n">
        <v>2.015</v>
      </c>
      <c r="D135" s="1" t="n">
        <v>2.16</v>
      </c>
      <c r="E135" s="1" t="n">
        <v>2.27</v>
      </c>
      <c r="F135" s="1" t="n">
        <v>2.41</v>
      </c>
      <c r="G135" s="1" t="n">
        <v>2.41</v>
      </c>
      <c r="H135" s="1" t="n">
        <v>2.5</v>
      </c>
      <c r="I135" s="1" t="n">
        <v>2.65</v>
      </c>
      <c r="J135" s="1" t="n">
        <v>2.7</v>
      </c>
      <c r="K135" s="1" t="n">
        <v>2.77</v>
      </c>
      <c r="L135" s="1" t="n">
        <v>2.81</v>
      </c>
    </row>
    <row r="136" customFormat="false" ht="15" hidden="false" customHeight="true" outlineLevel="0" collapsed="false">
      <c r="A136" s="1" t="s">
        <v>607</v>
      </c>
      <c r="B136" s="1" t="n">
        <v>4754.537</v>
      </c>
      <c r="C136" s="1" t="n">
        <v>740.459</v>
      </c>
      <c r="D136" s="1" t="n">
        <v>796.212</v>
      </c>
      <c r="E136" s="1" t="n">
        <v>842.555</v>
      </c>
      <c r="F136" s="1" t="n">
        <v>897.326</v>
      </c>
      <c r="G136" s="1" t="n">
        <v>902.412</v>
      </c>
      <c r="H136" s="1" t="n">
        <v>942.047</v>
      </c>
      <c r="I136" s="1" t="n">
        <v>1004.904</v>
      </c>
      <c r="J136" s="1" t="n">
        <v>1023.922</v>
      </c>
      <c r="K136" s="1" t="n">
        <v>1051.631</v>
      </c>
      <c r="L136" s="1" t="n">
        <v>1053.892</v>
      </c>
    </row>
    <row r="137" customFormat="false" ht="15" hidden="false" customHeight="true" outlineLevel="0" collapsed="false">
      <c r="A137" s="1" t="s">
        <v>390</v>
      </c>
      <c r="B137" s="1" t="n">
        <v>0.764290982239723</v>
      </c>
      <c r="C137" s="1" t="n">
        <v>0.740210850282551</v>
      </c>
      <c r="D137" s="1" t="n">
        <v>0.752291146571868</v>
      </c>
      <c r="E137" s="1" t="n">
        <v>0.724941494629327</v>
      </c>
      <c r="F137" s="1" t="n">
        <v>0.814406409880477</v>
      </c>
      <c r="G137" s="1" t="n">
        <v>0.899871319284065</v>
      </c>
      <c r="H137" s="1" t="n">
        <v>0.811285208496263</v>
      </c>
      <c r="I137" s="1" t="n">
        <v>0.822405325293497</v>
      </c>
      <c r="J137" s="1" t="n">
        <v>0.778720742912511</v>
      </c>
      <c r="K137" s="1" t="n">
        <v>0.79289020110335</v>
      </c>
      <c r="L137" s="1" t="n">
        <v>0.794553078048816</v>
      </c>
    </row>
    <row r="138" customFormat="false" ht="15" hidden="false" customHeight="true" outlineLevel="0" collapsed="false">
      <c r="A138" s="1" t="s">
        <v>391</v>
      </c>
      <c r="B138" s="1" t="n">
        <v>0.031308266003729</v>
      </c>
      <c r="C138" s="1" t="n">
        <v>0.0315979300611573</v>
      </c>
      <c r="D138" s="1" t="n">
        <v>0.0327223148007878</v>
      </c>
      <c r="E138" s="1" t="n">
        <v>0.0280523974295601</v>
      </c>
      <c r="F138" s="1" t="n">
        <v>0.0406545209176788</v>
      </c>
      <c r="G138" s="1" t="n">
        <v>0.0266298342541437</v>
      </c>
      <c r="H138" s="1" t="n">
        <v>0.0423728813559322</v>
      </c>
      <c r="I138" s="1" t="n">
        <v>0.0433289731850883</v>
      </c>
      <c r="J138" s="1" t="n">
        <v>0.0376254180602007</v>
      </c>
      <c r="K138" s="1" t="n">
        <v>0.0439403553299492</v>
      </c>
      <c r="L138" s="1" t="n">
        <v>0.0413661121742971</v>
      </c>
    </row>
    <row r="139" customFormat="false" ht="15" hidden="false" customHeight="true" outlineLevel="0" collapsed="false">
      <c r="A139" s="1" t="s">
        <v>145</v>
      </c>
    </row>
    <row r="141" customFormat="false" ht="15" hidden="false" customHeight="true" outlineLevel="0" collapsed="false">
      <c r="A141" s="1" t="s">
        <v>608</v>
      </c>
    </row>
    <row r="142" customFormat="false" ht="15" hidden="false" customHeight="true" outlineLevel="0" collapsed="false">
      <c r="A142" s="1" t="s">
        <v>609</v>
      </c>
      <c r="B142" s="1" t="n">
        <v>1698023</v>
      </c>
      <c r="C142" s="1" t="n">
        <v>1729913</v>
      </c>
      <c r="D142" s="1" t="n">
        <v>1790532</v>
      </c>
      <c r="E142" s="1" t="n">
        <v>1887707</v>
      </c>
      <c r="F142" s="1" t="n">
        <v>1749145</v>
      </c>
      <c r="G142" s="1" t="n">
        <v>1613360</v>
      </c>
      <c r="H142" s="1" t="n">
        <v>1862903</v>
      </c>
      <c r="I142" s="1" t="n">
        <v>1947275</v>
      </c>
      <c r="J142" s="1" t="n">
        <v>2018282</v>
      </c>
      <c r="K142" s="1" t="n">
        <v>2078801</v>
      </c>
    </row>
    <row r="143" customFormat="false" ht="15" hidden="false" customHeight="true" outlineLevel="0" collapsed="false">
      <c r="A143" s="1" t="s">
        <v>610</v>
      </c>
      <c r="B143" s="1" t="n">
        <v>0</v>
      </c>
      <c r="C143" s="1" t="n">
        <v>0</v>
      </c>
      <c r="D143" s="1" t="n">
        <v>0</v>
      </c>
      <c r="E143" s="1" t="n">
        <v>0</v>
      </c>
      <c r="F143" s="1" t="n">
        <v>0</v>
      </c>
      <c r="G143" s="1" t="n">
        <v>0</v>
      </c>
      <c r="H143" s="1" t="n">
        <v>0</v>
      </c>
      <c r="I143" s="1" t="n">
        <v>0</v>
      </c>
      <c r="J143" s="1" t="n">
        <v>0</v>
      </c>
      <c r="K143" s="1" t="n">
        <v>0</v>
      </c>
    </row>
    <row r="144" customFormat="false" ht="15" hidden="false" customHeight="true" outlineLevel="0" collapsed="false">
      <c r="A144" s="1" t="s">
        <v>611</v>
      </c>
      <c r="B144" s="1" t="n">
        <v>1123530</v>
      </c>
      <c r="C144" s="1" t="n">
        <v>1204904</v>
      </c>
      <c r="D144" s="1" t="n">
        <v>1204867</v>
      </c>
      <c r="E144" s="1" t="n">
        <v>1311058</v>
      </c>
      <c r="F144" s="1" t="n">
        <v>1238145</v>
      </c>
      <c r="G144" s="1" t="n">
        <v>1150632</v>
      </c>
      <c r="H144" s="1" t="n">
        <v>1373917</v>
      </c>
      <c r="I144" s="1" t="n">
        <v>1464026</v>
      </c>
      <c r="J144" s="1" t="n">
        <v>1469710</v>
      </c>
      <c r="K144" s="1" t="n">
        <v>1538580</v>
      </c>
    </row>
    <row r="145" customFormat="false" ht="15" hidden="false" customHeight="true" outlineLevel="0" collapsed="false">
      <c r="A145" s="1" t="s">
        <v>396</v>
      </c>
      <c r="B145" s="1" t="n">
        <v>0</v>
      </c>
      <c r="C145" s="1" t="n">
        <v>0</v>
      </c>
      <c r="D145" s="1" t="n">
        <v>0</v>
      </c>
      <c r="E145" s="1" t="n">
        <v>0</v>
      </c>
      <c r="F145" s="1" t="n">
        <v>0</v>
      </c>
      <c r="G145" s="1" t="n">
        <v>0</v>
      </c>
      <c r="H145" s="1" t="n">
        <v>0</v>
      </c>
      <c r="I145" s="1" t="n">
        <v>0</v>
      </c>
      <c r="J145" s="1" t="n">
        <v>0</v>
      </c>
      <c r="K145" s="1" t="n">
        <v>0</v>
      </c>
    </row>
    <row r="146" customFormat="false" ht="15" hidden="false" customHeight="true" outlineLevel="0" collapsed="false">
      <c r="A146" s="1" t="s">
        <v>612</v>
      </c>
      <c r="B146" s="1" t="n">
        <v>1179650</v>
      </c>
      <c r="C146" s="1" t="n">
        <v>1199237</v>
      </c>
      <c r="D146" s="1" t="n">
        <v>1248710</v>
      </c>
      <c r="E146" s="1" t="n">
        <v>1348068</v>
      </c>
      <c r="F146" s="1" t="n">
        <v>1256368</v>
      </c>
      <c r="G146" s="1" t="n">
        <v>1161364</v>
      </c>
      <c r="H146" s="1" t="n">
        <v>1371828</v>
      </c>
      <c r="I146" s="1" t="n">
        <v>1477081</v>
      </c>
      <c r="J146" s="1" t="n">
        <v>1521606</v>
      </c>
      <c r="K146" s="1" t="n">
        <v>1558403</v>
      </c>
    </row>
    <row r="147" customFormat="false" ht="15" hidden="false" customHeight="true" outlineLevel="0" collapsed="false">
      <c r="A147" s="1" t="s">
        <v>398</v>
      </c>
      <c r="B147" s="1" t="n">
        <v>0</v>
      </c>
      <c r="C147" s="1" t="n">
        <v>0</v>
      </c>
      <c r="D147" s="1" t="n">
        <v>0</v>
      </c>
      <c r="E147" s="1" t="n">
        <v>0</v>
      </c>
      <c r="F147" s="1" t="n">
        <v>0</v>
      </c>
      <c r="G147" s="1" t="n">
        <v>0</v>
      </c>
      <c r="H147" s="1" t="n">
        <v>0</v>
      </c>
      <c r="I147" s="1" t="n">
        <v>0</v>
      </c>
      <c r="J147" s="1" t="n">
        <v>0</v>
      </c>
      <c r="K147" s="1" t="n">
        <v>0</v>
      </c>
    </row>
    <row r="148" customFormat="false" ht="15" hidden="false" customHeight="true" outlineLevel="0" collapsed="false">
      <c r="A148" s="1" t="s">
        <v>613</v>
      </c>
      <c r="B148" s="1" t="n">
        <v>494879</v>
      </c>
      <c r="C148" s="1" t="n">
        <v>392416</v>
      </c>
      <c r="D148" s="1" t="n">
        <v>424670</v>
      </c>
      <c r="E148" s="1" t="n">
        <v>401746</v>
      </c>
      <c r="F148" s="1" t="n">
        <v>374012</v>
      </c>
      <c r="G148" s="1" t="n">
        <v>281210</v>
      </c>
      <c r="H148" s="1" t="n">
        <v>291649</v>
      </c>
      <c r="I148" s="1" t="n">
        <v>278497</v>
      </c>
      <c r="J148" s="1" t="n">
        <v>293569</v>
      </c>
      <c r="K148" s="1" t="n">
        <v>315566</v>
      </c>
    </row>
    <row r="149" customFormat="false" ht="15" hidden="false" customHeight="true" outlineLevel="0" collapsed="false">
      <c r="A149" s="1" t="s">
        <v>400</v>
      </c>
      <c r="B149" s="1" t="n">
        <v>0</v>
      </c>
      <c r="C149" s="1" t="n">
        <v>0</v>
      </c>
      <c r="D149" s="1" t="n">
        <v>0</v>
      </c>
      <c r="E149" s="1" t="n">
        <v>0</v>
      </c>
      <c r="F149" s="1" t="n">
        <v>0</v>
      </c>
      <c r="G149" s="1" t="n">
        <v>0</v>
      </c>
      <c r="H149" s="1" t="n">
        <v>0</v>
      </c>
      <c r="I149" s="1" t="n">
        <v>0</v>
      </c>
      <c r="J149" s="1" t="n">
        <v>0</v>
      </c>
      <c r="K149" s="1" t="n">
        <v>0</v>
      </c>
    </row>
    <row r="150" customFormat="false" ht="15" hidden="false" customHeight="true" outlineLevel="0" collapsed="false">
      <c r="A150" s="1" t="s">
        <v>614</v>
      </c>
      <c r="B150" s="1" t="n">
        <v>172177</v>
      </c>
      <c r="C150" s="1" t="n">
        <v>157301</v>
      </c>
      <c r="D150" s="1" t="n">
        <v>147148</v>
      </c>
      <c r="E150" s="1" t="n">
        <v>138350</v>
      </c>
      <c r="F150" s="1" t="n">
        <v>113913</v>
      </c>
      <c r="G150" s="1" t="n">
        <v>122164</v>
      </c>
      <c r="H150" s="1" t="n">
        <v>171159</v>
      </c>
      <c r="I150" s="1" t="n">
        <v>217188</v>
      </c>
      <c r="J150" s="1" t="n">
        <v>166507</v>
      </c>
      <c r="K150" s="1" t="n">
        <v>193831</v>
      </c>
    </row>
    <row r="151" customFormat="false" ht="15" hidden="false" customHeight="true" outlineLevel="0" collapsed="false">
      <c r="A151" s="1" t="s">
        <v>615</v>
      </c>
      <c r="B151" s="1" t="n">
        <v>0</v>
      </c>
      <c r="C151" s="1" t="n">
        <v>0</v>
      </c>
      <c r="D151" s="1" t="n">
        <v>0</v>
      </c>
      <c r="E151" s="1" t="n">
        <v>0</v>
      </c>
      <c r="F151" s="1" t="n">
        <v>0</v>
      </c>
      <c r="G151" s="1" t="n">
        <v>0</v>
      </c>
      <c r="H151" s="1" t="n">
        <v>0</v>
      </c>
      <c r="I151" s="1" t="n">
        <v>0</v>
      </c>
      <c r="J151" s="1" t="n">
        <v>0</v>
      </c>
      <c r="K151" s="1" t="n">
        <v>0</v>
      </c>
    </row>
    <row r="155" customFormat="false" ht="15" hidden="false" customHeight="true" outlineLevel="0" collapsed="false">
      <c r="A155" s="1" t="s">
        <v>616</v>
      </c>
    </row>
    <row r="156" customFormat="false" ht="15" hidden="false" customHeight="true" outlineLevel="0" collapsed="false">
      <c r="A156" s="1" t="s">
        <v>340</v>
      </c>
      <c r="B156" s="1" t="s">
        <v>212</v>
      </c>
      <c r="C156" s="1" t="s">
        <v>213</v>
      </c>
      <c r="D156" s="1" t="s">
        <v>214</v>
      </c>
      <c r="E156" s="1" t="s">
        <v>215</v>
      </c>
      <c r="F156" s="1" t="s">
        <v>216</v>
      </c>
      <c r="G156" s="1" t="s">
        <v>217</v>
      </c>
      <c r="H156" s="1" t="s">
        <v>218</v>
      </c>
      <c r="I156" s="1" t="s">
        <v>219</v>
      </c>
      <c r="J156" s="1" t="s">
        <v>220</v>
      </c>
      <c r="K156" s="1" t="s">
        <v>221</v>
      </c>
      <c r="L156" s="1" t="s">
        <v>222</v>
      </c>
    </row>
    <row r="157" customFormat="false" ht="15" hidden="false" customHeight="true" outlineLevel="0" collapsed="false">
      <c r="A157" s="1" t="s">
        <v>602</v>
      </c>
      <c r="B157" s="1" t="n">
        <v>724.21</v>
      </c>
      <c r="C157" s="1" t="n">
        <v>740.776</v>
      </c>
      <c r="D157" s="1" t="n">
        <v>787.149</v>
      </c>
      <c r="E157" s="1" t="n">
        <v>812.984</v>
      </c>
      <c r="F157" s="1" t="n">
        <v>822.56</v>
      </c>
      <c r="G157" s="1" t="n">
        <v>850.637</v>
      </c>
      <c r="H157" s="1" t="n">
        <v>872.277</v>
      </c>
      <c r="I157" s="1" t="n">
        <v>926.689</v>
      </c>
      <c r="J157" s="1" t="n">
        <v>961.826</v>
      </c>
      <c r="K157" s="1" t="n">
        <v>1015.158</v>
      </c>
      <c r="L157" s="1" t="n">
        <v>1063.386</v>
      </c>
    </row>
    <row r="158" customFormat="false" ht="15" hidden="false" customHeight="true" outlineLevel="0" collapsed="false">
      <c r="A158" s="1" t="s">
        <v>617</v>
      </c>
      <c r="B158" s="1" t="n">
        <v>0</v>
      </c>
      <c r="C158" s="1" t="n">
        <v>0</v>
      </c>
      <c r="D158" s="1" t="n">
        <v>0</v>
      </c>
      <c r="E158" s="1" t="n">
        <v>0</v>
      </c>
      <c r="F158" s="1" t="n">
        <v>0</v>
      </c>
      <c r="G158" s="1" t="n">
        <v>0</v>
      </c>
      <c r="H158" s="1" t="n">
        <v>0</v>
      </c>
      <c r="I158" s="1" t="n">
        <v>0</v>
      </c>
      <c r="J158" s="1" t="n">
        <v>0</v>
      </c>
      <c r="K158" s="1" t="n">
        <v>0</v>
      </c>
      <c r="L158" s="1" t="n">
        <v>0</v>
      </c>
    </row>
    <row r="159" customFormat="false" ht="15" hidden="false" customHeight="true" outlineLevel="0" collapsed="false">
      <c r="A159" s="1" t="s">
        <v>406</v>
      </c>
      <c r="B159" s="1" t="n">
        <v>1698.023</v>
      </c>
      <c r="C159" s="1" t="n">
        <v>1729.913</v>
      </c>
      <c r="D159" s="1" t="n">
        <v>1790.532</v>
      </c>
      <c r="E159" s="1" t="n">
        <v>1887.707</v>
      </c>
      <c r="F159" s="1" t="n">
        <v>1749.145</v>
      </c>
      <c r="G159" s="1" t="n">
        <v>1613.36</v>
      </c>
      <c r="H159" s="1" t="n">
        <v>1862.903</v>
      </c>
      <c r="I159" s="1" t="n">
        <v>1947.275</v>
      </c>
      <c r="J159" s="1" t="n">
        <v>2018.282</v>
      </c>
      <c r="K159" s="1" t="n">
        <v>2078.801</v>
      </c>
      <c r="L159" s="1" t="n">
        <v>2066.404</v>
      </c>
    </row>
    <row r="160" customFormat="false" ht="15" hidden="false" customHeight="true" outlineLevel="0" collapsed="false">
      <c r="A160" s="1" t="s">
        <v>407</v>
      </c>
      <c r="B160" s="1" t="n">
        <v>1698.023</v>
      </c>
      <c r="C160" s="1" t="n">
        <v>1729.913</v>
      </c>
      <c r="D160" s="1" t="n">
        <v>1790.532</v>
      </c>
      <c r="E160" s="1" t="n">
        <v>1887.707</v>
      </c>
      <c r="F160" s="1" t="n">
        <v>1749.145</v>
      </c>
      <c r="G160" s="1" t="n">
        <v>1613.36</v>
      </c>
      <c r="H160" s="1" t="n">
        <v>1862.903</v>
      </c>
      <c r="I160" s="1" t="n">
        <v>1947.275</v>
      </c>
      <c r="J160" s="1" t="n">
        <v>2018.282</v>
      </c>
      <c r="K160" s="1" t="n">
        <v>2078.801</v>
      </c>
      <c r="L160" s="1" t="n">
        <v>2066.404</v>
      </c>
    </row>
    <row r="161" customFormat="false" ht="15" hidden="false" customHeight="true" outlineLevel="0" collapsed="false">
      <c r="A161" s="1" t="s">
        <v>618</v>
      </c>
      <c r="B161" s="1" t="n">
        <v>0</v>
      </c>
      <c r="C161" s="1" t="n">
        <v>0</v>
      </c>
      <c r="D161" s="1" t="n">
        <v>0</v>
      </c>
      <c r="E161" s="1" t="n">
        <v>0</v>
      </c>
      <c r="F161" s="1" t="n">
        <v>0</v>
      </c>
      <c r="G161" s="1" t="n">
        <v>0</v>
      </c>
      <c r="H161" s="1" t="n">
        <v>0</v>
      </c>
      <c r="I161" s="1" t="n">
        <v>0</v>
      </c>
      <c r="J161" s="1" t="n">
        <v>0</v>
      </c>
      <c r="K161" s="1" t="n">
        <v>0</v>
      </c>
      <c r="L161" s="1" t="n">
        <v>0</v>
      </c>
    </row>
    <row r="162" customFormat="false" ht="15" hidden="false" customHeight="true" outlineLevel="0" collapsed="false">
      <c r="A162" s="1" t="s">
        <v>409</v>
      </c>
      <c r="B162" s="1" t="n">
        <v>0</v>
      </c>
      <c r="C162" s="1" t="n">
        <v>0</v>
      </c>
      <c r="D162" s="1" t="n">
        <v>0</v>
      </c>
      <c r="E162" s="1" t="n">
        <v>0</v>
      </c>
      <c r="F162" s="1" t="n">
        <v>0</v>
      </c>
      <c r="G162" s="1" t="n">
        <v>0</v>
      </c>
      <c r="H162" s="1" t="n">
        <v>0</v>
      </c>
      <c r="I162" s="1" t="n">
        <v>0</v>
      </c>
      <c r="J162" s="1" t="n">
        <v>0</v>
      </c>
      <c r="K162" s="1" t="n">
        <v>0</v>
      </c>
      <c r="L162" s="1" t="n">
        <v>0</v>
      </c>
    </row>
    <row r="163" customFormat="false" ht="15" hidden="false" customHeight="true" outlineLevel="0" collapsed="false">
      <c r="A163" s="1" t="s">
        <v>619</v>
      </c>
    </row>
    <row r="164" customFormat="false" ht="15" hidden="false" customHeight="true" outlineLevel="0" collapsed="false">
      <c r="A164" s="1" t="s">
        <v>620</v>
      </c>
    </row>
    <row r="165" customFormat="false" ht="15" hidden="false" customHeight="true" outlineLevel="0" collapsed="false">
      <c r="A165" s="1" t="s">
        <v>621</v>
      </c>
    </row>
    <row r="166" customFormat="false" ht="15" hidden="false" customHeight="true" outlineLevel="0" collapsed="false">
      <c r="A166" s="1" t="s">
        <v>622</v>
      </c>
    </row>
    <row r="167" customFormat="false" ht="15" hidden="false" customHeight="true" outlineLevel="0" collapsed="false">
      <c r="A167" s="1" t="s">
        <v>623</v>
      </c>
    </row>
    <row r="169" customFormat="false" ht="15" hidden="false" customHeight="true" outlineLevel="0" collapsed="false">
      <c r="A169" s="1" t="s">
        <v>624</v>
      </c>
    </row>
    <row r="170" customFormat="false" ht="15" hidden="false" customHeight="true" outlineLevel="0" collapsed="false">
      <c r="A170" s="1" t="s">
        <v>340</v>
      </c>
      <c r="B170" s="1" t="s">
        <v>212</v>
      </c>
      <c r="C170" s="1" t="s">
        <v>213</v>
      </c>
      <c r="D170" s="1" t="s">
        <v>214</v>
      </c>
      <c r="E170" s="1" t="s">
        <v>215</v>
      </c>
      <c r="F170" s="1" t="s">
        <v>216</v>
      </c>
      <c r="G170" s="1" t="s">
        <v>217</v>
      </c>
      <c r="H170" s="1" t="s">
        <v>218</v>
      </c>
      <c r="I170" s="1" t="s">
        <v>219</v>
      </c>
      <c r="J170" s="1" t="s">
        <v>220</v>
      </c>
      <c r="K170" s="1" t="s">
        <v>221</v>
      </c>
      <c r="L170" s="1" t="s">
        <v>413</v>
      </c>
    </row>
    <row r="171" customFormat="false" ht="15" hidden="false" customHeight="true" outlineLevel="0" collapsed="false">
      <c r="A171" s="1" t="s">
        <v>625</v>
      </c>
      <c r="B171" s="1" t="n">
        <v>637.168</v>
      </c>
      <c r="C171" s="1" t="n">
        <v>163.547</v>
      </c>
      <c r="D171" s="1" t="n">
        <v>109.409</v>
      </c>
      <c r="E171" s="1" t="n">
        <v>181.63</v>
      </c>
      <c r="F171" s="1" t="n">
        <v>411.134</v>
      </c>
      <c r="G171" s="1" t="n">
        <v>24.307</v>
      </c>
      <c r="H171" s="1" t="n">
        <v>112.94</v>
      </c>
      <c r="I171" s="1" t="n">
        <v>78.036</v>
      </c>
      <c r="J171" s="1" t="n">
        <v>261.706</v>
      </c>
      <c r="K171" s="1" t="n">
        <v>100.561</v>
      </c>
      <c r="L171" s="1" t="n">
        <v>58.312</v>
      </c>
    </row>
    <row r="172" customFormat="false" ht="15" hidden="false" customHeight="true" outlineLevel="0" collapsed="false">
      <c r="A172" s="1" t="s">
        <v>415</v>
      </c>
      <c r="B172" s="1" t="n">
        <v>118.816</v>
      </c>
      <c r="C172" s="1" t="n">
        <v>98.963</v>
      </c>
      <c r="D172" s="1" t="n">
        <v>89.909</v>
      </c>
      <c r="E172" s="1" t="n">
        <v>96.688</v>
      </c>
      <c r="F172" s="1" t="n">
        <v>86.17</v>
      </c>
      <c r="G172" s="1" t="n">
        <v>62.998</v>
      </c>
      <c r="H172" s="1" t="n">
        <v>60.567</v>
      </c>
      <c r="I172" s="1" t="n">
        <v>114.3</v>
      </c>
      <c r="J172" s="1" t="n">
        <v>63.142</v>
      </c>
      <c r="K172" s="1" t="n">
        <v>86.341</v>
      </c>
      <c r="L172" s="1" t="n">
        <v>58.318</v>
      </c>
    </row>
    <row r="173" customFormat="false" ht="15" hidden="false" customHeight="true" outlineLevel="0" collapsed="false">
      <c r="A173" s="1" t="s">
        <v>416</v>
      </c>
      <c r="B173" s="1" t="n">
        <v>755.984</v>
      </c>
      <c r="C173" s="1" t="n">
        <v>262.51</v>
      </c>
      <c r="D173" s="1" t="n">
        <v>199.318</v>
      </c>
      <c r="E173" s="1" t="n">
        <v>278.318</v>
      </c>
      <c r="F173" s="1" t="n">
        <v>497.304</v>
      </c>
      <c r="G173" s="1" t="n">
        <v>87.305</v>
      </c>
      <c r="H173" s="1" t="n">
        <v>173.507</v>
      </c>
      <c r="I173" s="1" t="n">
        <v>192.336</v>
      </c>
      <c r="J173" s="1" t="n">
        <v>324.848</v>
      </c>
      <c r="K173" s="1" t="n">
        <v>186.902</v>
      </c>
      <c r="L173" s="1" t="n">
        <v>116.63</v>
      </c>
    </row>
    <row r="174" customFormat="false" ht="15" hidden="false" customHeight="true" outlineLevel="0" collapsed="false">
      <c r="A174" s="1" t="s">
        <v>417</v>
      </c>
      <c r="B174" s="1" t="n">
        <v>380497</v>
      </c>
      <c r="C174" s="1" t="n">
        <v>381786.52</v>
      </c>
      <c r="D174" s="1" t="n">
        <v>383309</v>
      </c>
      <c r="E174" s="1" t="n">
        <v>385402.199</v>
      </c>
      <c r="F174" s="1" t="n">
        <v>386160</v>
      </c>
      <c r="G174" s="1" t="n">
        <v>388186.222</v>
      </c>
      <c r="H174" s="1" t="n">
        <v>390860</v>
      </c>
      <c r="I174" s="1" t="n">
        <v>390872.723</v>
      </c>
      <c r="J174" s="1" t="n">
        <v>391019</v>
      </c>
      <c r="K174" s="1" t="n">
        <v>387131.536</v>
      </c>
      <c r="L174" s="1" t="n">
        <v>384150.566</v>
      </c>
    </row>
    <row r="175" customFormat="false" ht="15" hidden="false" customHeight="true" outlineLevel="0" collapsed="false">
      <c r="A175" s="1" t="s">
        <v>626</v>
      </c>
      <c r="B175" s="1" t="n">
        <v>1.67456773640791</v>
      </c>
      <c r="C175" s="1" t="n">
        <v>0.428372903265417</v>
      </c>
      <c r="D175" s="1" t="n">
        <v>0.285432901392871</v>
      </c>
      <c r="E175" s="1" t="n">
        <v>0.471273906768757</v>
      </c>
      <c r="F175" s="1" t="n">
        <v>1.06467267453905</v>
      </c>
      <c r="G175" s="1" t="n">
        <v>0.0626168540314653</v>
      </c>
      <c r="H175" s="1" t="n">
        <v>0.288952566136212</v>
      </c>
      <c r="I175" s="1" t="n">
        <v>0.199645550605484</v>
      </c>
      <c r="J175" s="1" t="n">
        <v>0.669292285029628</v>
      </c>
      <c r="K175" s="1" t="n">
        <v>0.259759256605744</v>
      </c>
      <c r="L175" s="1" t="n">
        <v>0.151794648143249</v>
      </c>
    </row>
    <row r="176" customFormat="false" ht="15" hidden="false" customHeight="true" outlineLevel="0" collapsed="false">
      <c r="A176" s="1" t="s">
        <v>419</v>
      </c>
      <c r="B176" s="1" t="n">
        <v>0.31226527410203</v>
      </c>
      <c r="C176" s="1" t="n">
        <v>0.259210304229704</v>
      </c>
      <c r="D176" s="1" t="n">
        <v>0.234560106858957</v>
      </c>
      <c r="E176" s="1" t="n">
        <v>0.25087557946186</v>
      </c>
      <c r="F176" s="1" t="n">
        <v>0.223145846281334</v>
      </c>
      <c r="G176" s="1" t="n">
        <v>0.162288088627731</v>
      </c>
      <c r="H176" s="1" t="n">
        <v>0.154958297088472</v>
      </c>
      <c r="I176" s="1" t="n">
        <v>0.292422554131515</v>
      </c>
      <c r="J176" s="1" t="n">
        <v>0.161480644163071</v>
      </c>
      <c r="K176" s="1" t="n">
        <v>0.22302755516151</v>
      </c>
      <c r="L176" s="1" t="n">
        <v>0.151810267019104</v>
      </c>
    </row>
    <row r="177" customFormat="false" ht="15" hidden="false" customHeight="true" outlineLevel="0" collapsed="false">
      <c r="A177" s="1" t="s">
        <v>420</v>
      </c>
      <c r="B177" s="1" t="n">
        <v>1.98683301050994</v>
      </c>
      <c r="C177" s="1" t="n">
        <v>0.687583207495121</v>
      </c>
      <c r="D177" s="1" t="n">
        <v>0.519993008251828</v>
      </c>
      <c r="E177" s="1" t="n">
        <v>0.722149486230617</v>
      </c>
      <c r="F177" s="1" t="n">
        <v>1.28781852082039</v>
      </c>
      <c r="G177" s="1" t="n">
        <v>0.224904942659196</v>
      </c>
      <c r="H177" s="1" t="n">
        <v>0.443910863224684</v>
      </c>
      <c r="I177" s="1" t="n">
        <v>0.492068104736999</v>
      </c>
      <c r="J177" s="1" t="n">
        <v>0.830772929192699</v>
      </c>
      <c r="K177" s="1" t="n">
        <v>0.482786811767254</v>
      </c>
      <c r="L177" s="1" t="n">
        <v>0.303604915162353</v>
      </c>
    </row>
    <row r="178" customFormat="false" ht="15" hidden="false" customHeight="true" outlineLevel="0" collapsed="false">
      <c r="A178" s="1" t="s">
        <v>421</v>
      </c>
      <c r="B178" s="1" t="n">
        <v>0.0225577140377631</v>
      </c>
      <c r="C178" s="1" t="n">
        <v>0.00787346610115838</v>
      </c>
      <c r="D178" s="1" t="n">
        <v>0.00583527232905017</v>
      </c>
      <c r="E178" s="1" t="n">
        <v>0.00691284679527884</v>
      </c>
      <c r="F178" s="1" t="n">
        <v>0.0160559965633147</v>
      </c>
      <c r="G178" s="1" t="n">
        <v>0.00200656930675926</v>
      </c>
      <c r="H178" s="1" t="n">
        <v>0.00568432926736178</v>
      </c>
      <c r="I178" s="1" t="n">
        <v>0.00613834920369503</v>
      </c>
      <c r="J178" s="1" t="n">
        <v>0.00897409249158173</v>
      </c>
      <c r="K178" s="1" t="n">
        <v>0.00573372890315428</v>
      </c>
      <c r="L178" s="1" t="n">
        <v>0.00339295445938725</v>
      </c>
    </row>
    <row r="179" customFormat="false" ht="15" hidden="false" customHeight="true" outlineLevel="0" collapsed="false">
      <c r="A179" s="1" t="s">
        <v>133</v>
      </c>
      <c r="B179" s="1" t="n">
        <v>64.36</v>
      </c>
      <c r="C179" s="1" t="n">
        <v>63.77</v>
      </c>
      <c r="D179" s="1" t="n">
        <v>66.01</v>
      </c>
      <c r="E179" s="1" t="n">
        <v>80.92</v>
      </c>
      <c r="F179" s="1" t="n">
        <v>59.28</v>
      </c>
      <c r="G179" s="1" t="n">
        <v>90.5</v>
      </c>
      <c r="H179" s="1" t="n">
        <v>59</v>
      </c>
      <c r="I179" s="1" t="n">
        <v>61.16</v>
      </c>
      <c r="J179" s="1" t="n">
        <v>71.76</v>
      </c>
      <c r="K179" s="1" t="n">
        <v>63.04</v>
      </c>
      <c r="L179" s="1" t="n">
        <v>67.93</v>
      </c>
    </row>
    <row r="180" customFormat="false" ht="15" hidden="false" customHeight="true" outlineLevel="0" collapsed="false">
      <c r="A180" s="1" t="s">
        <v>135</v>
      </c>
      <c r="B180" s="1" t="n">
        <v>88.0777638719885</v>
      </c>
      <c r="C180" s="1" t="n">
        <v>87.3291633774812</v>
      </c>
      <c r="D180" s="1" t="n">
        <v>89.1120377815288</v>
      </c>
      <c r="E180" s="1" t="n">
        <v>104.464847495798</v>
      </c>
      <c r="F180" s="1" t="n">
        <v>80.2079469649886</v>
      </c>
      <c r="G180" s="1" t="n">
        <v>112.084313211405</v>
      </c>
      <c r="H180" s="1" t="n">
        <v>78.0937982909482</v>
      </c>
      <c r="I180" s="1" t="n">
        <v>80.1629376902824</v>
      </c>
      <c r="J180" s="1" t="n">
        <v>92.5745895723737</v>
      </c>
      <c r="K180" s="1" t="n">
        <v>84.2011926133551</v>
      </c>
      <c r="L180" s="1" t="n">
        <v>89.4809873802971</v>
      </c>
    </row>
    <row r="181" customFormat="false" ht="15" hidden="false" customHeight="true" outlineLevel="0" collapsed="false">
      <c r="A181" s="1" t="s">
        <v>627</v>
      </c>
    </row>
    <row r="182" customFormat="false" ht="15" hidden="false" customHeight="true" outlineLevel="0" collapsed="false">
      <c r="A182" s="1" t="s">
        <v>628</v>
      </c>
    </row>
    <row r="183" customFormat="false" ht="15" hidden="false" customHeight="true" outlineLevel="0" collapsed="false">
      <c r="A183" s="1" t="s">
        <v>629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2026-08-17T17:42:46Z</dcterms:created>
  <dc:creator>openpyxl</dc:creator>
  <dc:description/>
  <dc:language>en-US</dc:language>
  <cp:lastModifiedBy/>
  <dcterms:modified xsi:type="dcterms:W3CDTF">2026-08-31T18:43:17Z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