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urces" sheetId="1" state="visible" r:id="rId3"/>
    <sheet name="Quarterly Data" sheetId="2" state="visible" r:id="rId4"/>
    <sheet name="US Retail Historical Data" sheetId="3" state="visible" r:id="rId5"/>
    <sheet name="Deliveries vs Start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<sst xmlns="http://schemas.openxmlformats.org/spreadsheetml/2006/main" count="200" uniqueCount="162">
  <si>
    <t xml:space="preserve">retail-national-supply-cycle.xlsx: master source list</t>
  </si>
  <si>
    <t xml:space="preserve">Companion workbook to retail-national-supply-cycle.html (cre42.com). Refresh vintage: CoStar Q2 2026 (data through June 30, 2026).</t>
  </si>
  <si>
    <t xml:space="preserve">Tab</t>
  </si>
  <si>
    <t xml:space="preserve">Series / Metric</t>
  </si>
  <si>
    <t xml:space="preserve">Source Organization</t>
  </si>
  <si>
    <t xml:space="preserve">Source Type</t>
  </si>
  <si>
    <t xml:space="preserve">URL</t>
  </si>
  <si>
    <t xml:space="preserve">Update Cadence</t>
  </si>
  <si>
    <t xml:space="preserve">Last Verified</t>
  </si>
  <si>
    <t xml:space="preserve">Quarterly Data</t>
  </si>
  <si>
    <t xml:space="preserve">U.S. retail (all retail) inventory SF, net delivered SF, construction starts, net absorption SF, vacancy rate, availability rate, market asking rent/SF, asking rent growth (YoY), under construction SF and % of inventory, market cap rate; quarterly, 2007 Q4 to 2026 Q2</t>
  </si>
  <si>
    <t xml:space="preserve">CoStar Group</t>
  </si>
  <si>
    <t xml:space="preserve">Primary (proprietary market data, subscription)</t>
  </si>
  <si>
    <t xml:space="preserve">https://www.costar.com</t>
  </si>
  <si>
    <t xml:space="preserve">Quarterly</t>
  </si>
  <si>
    <t xml:space="preserve">2026-08-27</t>
  </si>
  <si>
    <t xml:space="preserve">US Retail Historical Data</t>
  </si>
  <si>
    <t xml:space="preserve">Annual roll-up of the Quarterly Data tab by formula: year-end values for stocks and rates (Q4; Q2 for 2026 H1), four-quarter sums for deliveries, starts and absorption</t>
  </si>
  <si>
    <t xml:space="preserve">CRE42 calculation from CoStar</t>
  </si>
  <si>
    <t xml:space="preserve">Derived (formula)</t>
  </si>
  <si>
    <t xml:space="preserve">Quarterly, with the source</t>
  </si>
  <si>
    <t xml:space="preserve">Deliveries vs Starts</t>
  </si>
  <si>
    <t xml:space="preserve">Annual net deliveries against the simple average of construction starts in the two preceding calendar years; Pearson correlation 2010-2025</t>
  </si>
  <si>
    <t xml:space="preserve">Source-type tiers</t>
  </si>
  <si>
    <t xml:space="preserve">Primary: the organization that produces the series (government agency, company filing, benchmark owner, or proprietary data vendor reporting its own survey).</t>
  </si>
  <si>
    <t xml:space="preserve">Derived (formula): a CRE42 calculation whose every input is a primary figure elsewhere in this workbook.</t>
  </si>
  <si>
    <t xml:space="preserve">Mirror / Aggregator: a third-party repost of a primary series. Not used in this workbook; permitted only with explicit approval (CLAUDE.md 3.4).</t>
  </si>
  <si>
    <t xml:space="preserve">Refresh cadence by tab</t>
  </si>
  <si>
    <t xml:space="preserve">Quarterly Data: re-export from CoStar after each quarter closes (national retail, all periods); paste actual quarters only, never QTD, EST or forecast rows.</t>
  </si>
  <si>
    <t xml:space="preserve">US Retail Historical Data and Deliveries vs Starts: recalculate only; both are formulas off Quarterly Data. Extend the 2026 row to 2026 Q3 / full-year 2026 by editing the year-end key in column N.</t>
  </si>
  <si>
    <t xml:space="preserve">Chart PNGs on the page: rerun build-retail-charts.py (Images/_2200px-rebuild-2026-08-25/) after the workbook is refreshed.</t>
  </si>
  <si>
    <t xml:space="preserve">Refresh record</t>
  </si>
  <si>
    <t xml:space="preserve">2026-08-27: first build, from CoStar national retail export dated 2026-08-26 (Q2 2026 vintage). No prior version: the page and workbook are new.</t>
  </si>
  <si>
    <t xml:space="preserve">The CoStar retail series opens in 2007 Q4, so the 2007 row holds one quarter of flows and 2007 net absorption is blank; the charts start at 2008 and the Deliveries vs Starts tab at 2010. Availability rate and rent growth begin 2008 Q1 in the series (2007 Q4 availability is reported).</t>
  </si>
  <si>
    <t xml:space="preserve">Not used, by direction: the export's QTD and EST rows and CoStar forecast rows through 2031 Q3.</t>
  </si>
  <si>
    <t xml:space="preserve">The 2026 (ann.) row (first-half flows doubled) is the charted 2026 point, per the CLAUDE.md 11.2 rule; the 2026 H1 actual row sits beneath it and is what the page text quotes.</t>
  </si>
  <si>
    <t xml:space="preserve">Period</t>
  </si>
  <si>
    <t xml:space="preserve">Year</t>
  </si>
  <si>
    <t xml:space="preserve">Quarter</t>
  </si>
  <si>
    <t xml:space="preserve">Inventory SF</t>
  </si>
  <si>
    <t xml:space="preserve">Net Delivered SF</t>
  </si>
  <si>
    <t xml:space="preserve">Construction Starts</t>
  </si>
  <si>
    <t xml:space="preserve">Net Absorption SF</t>
  </si>
  <si>
    <t xml:space="preserve">Vacancy Rate</t>
  </si>
  <si>
    <t xml:space="preserve">Availability Rate</t>
  </si>
  <si>
    <t xml:space="preserve">Market Asking Rent/SF</t>
  </si>
  <si>
    <t xml:space="preserve">Market Asking Rent Growth</t>
  </si>
  <si>
    <t xml:space="preserve">Under Constr SF</t>
  </si>
  <si>
    <t xml:space="preserve">Under Constr % of Inventory</t>
  </si>
  <si>
    <t xml:space="preserve">Market Cap Rate</t>
  </si>
  <si>
    <t xml:space="preserve">2007 Q4</t>
  </si>
  <si>
    <t xml:space="preserve">2008 Q1</t>
  </si>
  <si>
    <t xml:space="preserve">2008 Q2</t>
  </si>
  <si>
    <t xml:space="preserve">2008 Q3</t>
  </si>
  <si>
    <t xml:space="preserve">2008 Q4</t>
  </si>
  <si>
    <t xml:space="preserve">2009 Q1</t>
  </si>
  <si>
    <t xml:space="preserve">2009 Q2</t>
  </si>
  <si>
    <t xml:space="preserve">2009 Q3</t>
  </si>
  <si>
    <t xml:space="preserve">2009 Q4</t>
  </si>
  <si>
    <t xml:space="preserve">2010 Q1</t>
  </si>
  <si>
    <t xml:space="preserve">2010 Q2</t>
  </si>
  <si>
    <t xml:space="preserve">2010 Q3</t>
  </si>
  <si>
    <t xml:space="preserve">2010 Q4</t>
  </si>
  <si>
    <t xml:space="preserve">2011 Q1</t>
  </si>
  <si>
    <t xml:space="preserve">2011 Q2</t>
  </si>
  <si>
    <t xml:space="preserve">2011 Q3</t>
  </si>
  <si>
    <t xml:space="preserve">2011 Q4</t>
  </si>
  <si>
    <t xml:space="preserve">2012 Q1</t>
  </si>
  <si>
    <t xml:space="preserve">2012 Q2</t>
  </si>
  <si>
    <t xml:space="preserve">2012 Q3</t>
  </si>
  <si>
    <t xml:space="preserve">2012 Q4</t>
  </si>
  <si>
    <t xml:space="preserve">2013 Q1</t>
  </si>
  <si>
    <t xml:space="preserve">2013 Q2</t>
  </si>
  <si>
    <t xml:space="preserve">2013 Q3</t>
  </si>
  <si>
    <t xml:space="preserve">2013 Q4</t>
  </si>
  <si>
    <t xml:space="preserve">2014 Q1</t>
  </si>
  <si>
    <t xml:space="preserve">2014 Q2</t>
  </si>
  <si>
    <t xml:space="preserve">2014 Q3</t>
  </si>
  <si>
    <t xml:space="preserve">2014 Q4</t>
  </si>
  <si>
    <t xml:space="preserve">2015 Q1</t>
  </si>
  <si>
    <t xml:space="preserve">2015 Q2</t>
  </si>
  <si>
    <t xml:space="preserve">2015 Q3</t>
  </si>
  <si>
    <t xml:space="preserve">2015 Q4</t>
  </si>
  <si>
    <t xml:space="preserve">2016 Q1</t>
  </si>
  <si>
    <t xml:space="preserve">2016 Q2</t>
  </si>
  <si>
    <t xml:space="preserve">2016 Q3</t>
  </si>
  <si>
    <t xml:space="preserve">2016 Q4</t>
  </si>
  <si>
    <t xml:space="preserve">2017 Q1</t>
  </si>
  <si>
    <t xml:space="preserve">2017 Q2</t>
  </si>
  <si>
    <t xml:space="preserve">2017 Q3</t>
  </si>
  <si>
    <t xml:space="preserve">2017 Q4</t>
  </si>
  <si>
    <t xml:space="preserve">2018 Q1</t>
  </si>
  <si>
    <t xml:space="preserve">2018 Q2</t>
  </si>
  <si>
    <t xml:space="preserve">2018 Q3</t>
  </si>
  <si>
    <t xml:space="preserve">2018 Q4</t>
  </si>
  <si>
    <t xml:space="preserve">2019 Q1</t>
  </si>
  <si>
    <t xml:space="preserve">2019 Q2</t>
  </si>
  <si>
    <t xml:space="preserve">2019 Q3</t>
  </si>
  <si>
    <t xml:space="preserve">2019 Q4</t>
  </si>
  <si>
    <t xml:space="preserve">2020 Q1</t>
  </si>
  <si>
    <t xml:space="preserve">2020 Q2</t>
  </si>
  <si>
    <t xml:space="preserve">2020 Q3</t>
  </si>
  <si>
    <t xml:space="preserve">2020 Q4</t>
  </si>
  <si>
    <t xml:space="preserve">2021 Q1</t>
  </si>
  <si>
    <t xml:space="preserve">2021 Q2</t>
  </si>
  <si>
    <t xml:space="preserve">2021 Q3</t>
  </si>
  <si>
    <t xml:space="preserve">2021 Q4</t>
  </si>
  <si>
    <t xml:space="preserve">2022 Q1</t>
  </si>
  <si>
    <t xml:space="preserve">2022 Q2</t>
  </si>
  <si>
    <t xml:space="preserve">2022 Q3</t>
  </si>
  <si>
    <t xml:space="preserve">2022 Q4</t>
  </si>
  <si>
    <t xml:space="preserve">2023 Q1</t>
  </si>
  <si>
    <t xml:space="preserve">2023 Q2</t>
  </si>
  <si>
    <t xml:space="preserve">2023 Q3</t>
  </si>
  <si>
    <t xml:space="preserve">2023 Q4</t>
  </si>
  <si>
    <t xml:space="preserve">2024 Q1</t>
  </si>
  <si>
    <t xml:space="preserve">2024 Q2</t>
  </si>
  <si>
    <t xml:space="preserve">2024 Q3</t>
  </si>
  <si>
    <t xml:space="preserve">2024 Q4</t>
  </si>
  <si>
    <t xml:space="preserve">2025 Q1</t>
  </si>
  <si>
    <t xml:space="preserve">2025 Q2</t>
  </si>
  <si>
    <t xml:space="preserve">2025 Q3</t>
  </si>
  <si>
    <t xml:space="preserve">2025 Q4</t>
  </si>
  <si>
    <t xml:space="preserve">2026 Q1</t>
  </si>
  <si>
    <t xml:space="preserve">2026 Q2</t>
  </si>
  <si>
    <t xml:space="preserve">Source: CoStar Group, U.S. retail national data (all retail), export dated 2026-08-26 (actual quarters 2007 Q4 through 2026 Q2). Blue = input pasted from the export; blank = not reported by CoStar for that period. QTD, EST and forecast rows deliberately excluded.</t>
  </si>
  <si>
    <t xml:space="preserve">Year-end period (key)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</si>
  <si>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</si>
  <si>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</si>
  <si>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</si>
  <si>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</si>
  <si>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</si>
  <si>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</si>
  <si>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</si>
  <si>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</si>
  <si>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</si>
  <si>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</si>
  <si>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</si>
  <si>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</si>
  <si>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</si>
  <si>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</si>
  <si>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</si>
  <si>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</si>
  <si>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</si>
  <si>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</si>
  <si>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</si>
  <si>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 (ann.)</t>
  </si>
  <si>
    <t xml:space="preserve">H1 x 2 (flows)</t>
  </si>
  <si>
    <t xml:space="preserve">2026 H1</t>
  </si>
  <si>
    <t xml:space="preserve">Source: CoStar Group, national retail data, export dated 2026-08-26 (Q2 2026 vintage). Every cell on this tab is a formula off the Quarterly Data tab.</t>
  </si>
  <si>
    <t xml:space="preserve">Stocks and rates (inventory, vacancy, availability, asking rent, rent growth, under construction, market cap rate) are the year-end reading (Q4). Deliveries, starts and absorption are four-quarter sums.</t>
  </si>
  <si>
    <t xml:space="preserve">2026 H1 = Q1 + Q2 2026 for flows, and the Q2 2026 reading for stocks and rates. No quarter-to-date or forecast data is used.</t>
  </si>
  <si>
    <t xml:space="preserve">2026 (ann.) = the 2026 H1 flows doubled (deliveries, starts, absorption) with the Q2 2026 stocks and rates; it is the row the charts plot for 2026 (Chip, 2026-08-27). The page text quotes the H1 actuals.</t>
  </si>
  <si>
    <t xml:space="preserve">The retail series opens in 2007 Q4, so the 2007 row holds one quarter of flows (net absorption blank); the charts start at 2008.</t>
  </si>
  <si>
    <t xml:space="preserve">Rent growth begins 2008 in the CoStar series; the 2007 cell shows a dash.</t>
  </si>
  <si>
    <t xml:space="preserve">Retail Deliveries</t>
  </si>
  <si>
    <t xml:space="preserve">Retail Starts (Avg Prior 2 Yrs)</t>
  </si>
  <si>
    <t xml:space="preserve">Correlation, deliveries vs prior 2-year average starts (2010-2025, full years only)</t>
  </si>
  <si>
    <t xml:space="preserve">Source: CoStar Group, export dated 2026-08-26 (Q2 2026 vintage). All cells are formulas off the US Retail Historical Data tab.</t>
  </si>
  <si>
    <t xml:space="preserve">Prior 2-year average = simple mean of construction starts in the two preceding calendar years (2025 deliveries vs the mean of 2023 and 2024 starts).</t>
  </si>
  <si>
    <t xml:space="preserve">The 2026 row is annualized (first-half deliveries doubled) against the full-year prior-2-year starts average; it is charted but excluded from the correlation.</t>
  </si>
  <si>
    <t xml:space="preserve">Net deliveries subtract demolished and converted SF, so they run below construction starts in every year since 2010; the correlation is therefore lower than for industrial or multifamily.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</si>
</sst>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General"/>
    <numFmt numFmtId="166" formatCode="#,##0;\-#,##0;0"/>
    <numFmt numFmtId="167" formatCode="0.0%"/>
    <numFmt numFmtId="168" formatCode="\$#,##0.00"/>
    <numFmt numFmtId="169" formatCode="#,##0,,\M"/>
    <numFmt numFmtId="170" formatCode="0%"/>
    <numFmt numFmtId="171" formatCode="\$0"/>
    <numFmt numFmtId="172" formatCode="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80808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AEAEA"/>
        <bgColor rgb="FFF5F5F5"/>
      </patternFill>
    </fill>
    <fill>
      <patternFill patternType="solid">
        <fgColor rgb="FFFFFFFF"/>
        <bgColor rgb="FFF9F9F9"/>
      </patternFill>
    </fill>
    <fill>
      <patternFill patternType="solid">
        <fgColor rgb="FFF5F5F5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7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7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7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7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7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7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A5A5A5"/>
      <rgbColor rgb="FF993366"/>
      <rgbColor rgb="FFF9F9F9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AEA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ED7D31"/>
      <rgbColor rgb="FF595959"/>
      <rgbColor rgb="FF87878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U.S. Retail Net Delivered SF (2008–2026)</a:t>
            </a:r>
          </a:p>
        </rich>
      </tx>
    </title>
    <plotArea>
      <layout>
        <manualLayout>
          <layoutTarget val="inner"/>
          <xMode val="edge"/>
          <yMode val="edge"/>
          <wMode val="factor"/>
          <hMode val="factor"/>
          <x val="0.1"/>
          <y val="0.14"/>
          <w val="0.8"/>
          <h val="0.68"/>
        </manualLayout>
      </layout>
      <barChart>
        <barDir val="col"/>
        <grouping val="clustered"/>
        <ser>
          <idx val="0"/>
          <order val="0"/>
          <tx>
            <strRef>
              <f>'US Retail Historical Data'!C1</f>
            </strRef>
          </tx>
          <spPr>
            <a:solidFill xmlns:a="http://schemas.openxmlformats.org/drawingml/2006/main">
              <a:srgbClr val="4472C4"/>
            </a:solidFill>
            <a:ln xmlns:a="http://schemas.openxmlformats.org/drawingml/2006/main">
              <a:solidFill>
                <a:srgbClr val="F9F9F9"/>
              </a:solidFill>
              <a:prstDash val="solid"/>
            </a:ln>
          </spPr>
          <invertIfNegative val="0"/>
          <cat>
            <numRef>
              <f>'US Retail Historical Data'!$A$3:$A$21</f>
            </numRef>
          </cat>
          <val>
            <numRef>
              <f>'US Retail Historical Data'!$C$2:$C$21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b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Square feet</a:t>
                </a:r>
              </a:p>
            </rich>
          </tx>
        </title>
        <numFmt formatCode="#,##0,,&quot;M&quot;" sourceLinked="0"/>
        <majorTickMark val="none"/>
        <minorTickMark val="none"/>
        <tickLblPos val="nextTo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U.S. Retail 2008–2026: Deliveries, Absorption, Vacancy</a:t>
            </a:r>
          </a:p>
        </rich>
      </tx>
    </title>
    <plotArea>
      <layout>
        <manualLayout>
          <layoutTarget val="inner"/>
          <xMode val="edge"/>
          <yMode val="edge"/>
          <wMode val="factor"/>
          <hMode val="factor"/>
          <x val="0.1"/>
          <y val="0.14"/>
          <w val="0.8"/>
          <h val="0.68"/>
        </manualLayout>
      </layout>
      <barChart>
        <barDir val="col"/>
        <grouping val="clustered"/>
        <ser>
          <idx val="0"/>
          <order val="0"/>
          <tx>
            <strRef>
              <f>'US Retail Historical Data'!C1</f>
            </strRef>
          </tx>
          <spPr>
            <a:solidFill xmlns:a="http://schemas.openxmlformats.org/drawingml/2006/main">
              <a:srgbClr val="4472C4"/>
            </a:solidFill>
            <a:ln xmlns:a="http://schemas.openxmlformats.org/drawingml/2006/main">
              <a:solidFill>
                <a:srgbClr val="F9F9F9"/>
              </a:solidFill>
              <a:prstDash val="solid"/>
            </a:ln>
          </spPr>
          <invertIfNegative val="0"/>
          <cat>
            <numRef>
              <f>'US Retail Historical Data'!$A$3:$A$21</f>
            </numRef>
          </cat>
          <val>
            <numRef>
              <f>'US Retail Historical Data'!$C$2:$C$21</f>
            </numRef>
          </val>
        </ser>
        <ser>
          <idx val="1"/>
          <order val="1"/>
          <tx>
            <strRef>
              <f>'US Retail Historical Data'!E1</f>
            </strRef>
          </tx>
          <spPr>
            <a:solidFill xmlns:a="http://schemas.openxmlformats.org/drawingml/2006/main">
              <a:srgbClr val="ED7D31"/>
            </a:solidFill>
            <a:ln xmlns:a="http://schemas.openxmlformats.org/drawingml/2006/main">
              <a:solidFill>
                <a:srgbClr val="F9F9F9"/>
              </a:solidFill>
              <a:prstDash val="solid"/>
            </a:ln>
          </spPr>
          <invertIfNegative val="0"/>
          <cat>
            <numRef>
              <f>'US Retail Historical Data'!$A$3:$A$21</f>
            </numRef>
          </cat>
          <val>
            <numRef>
              <f>'US Retail Historical Data'!$E$2:$E$21</f>
            </numRef>
          </val>
        </ser>
        <gapWidth val="60"/>
        <axId val="10"/>
        <axId val="100"/>
      </barChart>
      <lineChart>
        <grouping val="standard"/>
        <ser>
          <idx val="2"/>
          <order val="2"/>
          <tx>
            <strRef>
              <f>'US Retail Historical Data'!F1</f>
            </strRef>
          </tx>
          <spPr>
            <a:ln xmlns:a="http://schemas.openxmlformats.org/drawingml/2006/main" w="28575">
              <a:solidFill>
                <a:srgbClr val="A5A5A5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A5A5A5"/>
              </a:solidFill>
              <a:ln xmlns:a="http://schemas.openxmlformats.org/drawingml/2006/main">
                <a:solidFill>
                  <a:srgbClr val="A5A5A5"/>
                </a:solidFill>
                <a:prstDash val="solid"/>
              </a:ln>
            </spPr>
          </marker>
          <cat>
            <numRef>
              <f>'US Retail Historical Data'!$A$3:$A$21</f>
            </numRef>
          </cat>
          <val>
            <numRef>
              <f>'US Retail Historical Data'!$F$2:$F$21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b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  <max val="250000000"/>
          <min val="-5000000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Square feet</a:t>
                </a:r>
              </a:p>
            </rich>
          </tx>
        </title>
        <numFmt formatCode="#,##0,,&quot;M&quot;" sourceLinked="0"/>
        <majorTickMark val="none"/>
        <minorTickMark val="none"/>
        <tickLblPos val="nextTo"/>
        <crossAx val="10"/>
        <majorUnit val="50000000"/>
      </valAx>
      <valAx>
        <axId val="200"/>
        <scaling>
          <orientation val="minMax"/>
          <max val="0.1"/>
          <min val="-0.02"/>
        </scaling>
        <delete val="0"/>
        <axPos val="r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Vacancy rate</a:t>
                </a:r>
              </a:p>
            </rich>
          </tx>
        </title>
        <numFmt formatCode="0%" sourceLinked="0"/>
        <majorTickMark val="none"/>
        <minorTickMark val="none"/>
        <tickLblPos val="nextTo"/>
        <crossAx val="10"/>
        <crosses val="max"/>
        <majorUnit val="0.02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U.S. Retail Vacancy vs. Market Asking Rent (2008–2026)</a:t>
            </a:r>
          </a:p>
        </rich>
      </tx>
    </title>
    <plotArea>
      <layout>
        <manualLayout>
          <layoutTarget val="inner"/>
          <xMode val="edge"/>
          <yMode val="edge"/>
          <wMode val="factor"/>
          <hMode val="factor"/>
          <x val="0.1"/>
          <y val="0.14"/>
          <w val="0.8"/>
          <h val="0.68"/>
        </manualLayout>
      </layout>
      <lineChart>
        <grouping val="standard"/>
        <ser>
          <idx val="0"/>
          <order val="0"/>
          <tx>
            <strRef>
              <f>'US Retail Historical Data'!F1</f>
            </strRef>
          </tx>
          <spPr>
            <a:ln xmlns:a="http://schemas.openxmlformats.org/drawingml/2006/main" w="28575">
              <a:solidFill>
                <a:srgbClr val="4472C4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4472C4"/>
              </a:solidFill>
              <a:ln xmlns:a="http://schemas.openxmlformats.org/drawingml/2006/main">
                <a:solidFill>
                  <a:srgbClr val="4472C4"/>
                </a:solidFill>
                <a:prstDash val="solid"/>
              </a:ln>
            </spPr>
          </marker>
          <cat>
            <numRef>
              <f>'US Retail Historical Data'!$A$3:$A$21</f>
            </numRef>
          </cat>
          <val>
            <numRef>
              <f>'US Retail Historical Data'!$F$2:$F$21</f>
            </numRef>
          </val>
          <smooth val="0"/>
        </ser>
        <axId val="10"/>
        <axId val="100"/>
      </lineChart>
      <lineChart>
        <grouping val="standard"/>
        <ser>
          <idx val="1"/>
          <order val="1"/>
          <tx>
            <strRef>
              <f>'US Retail Historical Data'!H1</f>
            </strRef>
          </tx>
          <spPr>
            <a:ln xmlns:a="http://schemas.openxmlformats.org/drawingml/2006/main" w="28575">
              <a:solidFill>
                <a:srgbClr val="ED7D31"/>
              </a:solidFill>
              <a:prstDash val="solid"/>
            </a:ln>
          </spPr>
          <marker>
            <symbol val="square"/>
            <size val="5"/>
            <spPr>
              <a:solidFill xmlns:a="http://schemas.openxmlformats.org/drawingml/2006/main">
                <a:srgbClr val="ED7D31"/>
              </a:solidFill>
              <a:ln xmlns:a="http://schemas.openxmlformats.org/drawingml/2006/main">
                <a:solidFill>
                  <a:srgbClr val="ED7D31"/>
                </a:solidFill>
                <a:prstDash val="solid"/>
              </a:ln>
            </spPr>
          </marker>
          <cat>
            <numRef>
              <f>'US Retail Historical Data'!$A$3:$A$21</f>
            </numRef>
          </cat>
          <val>
            <numRef>
              <f>'US Retail Historical Data'!$H$2:$H$21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b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  <max val="0.08"/>
          <min val="0.03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Vacancy rate</a:t>
                </a:r>
              </a:p>
            </rich>
          </tx>
        </title>
        <numFmt formatCode="0%" sourceLinked="0"/>
        <majorTickMark val="none"/>
        <minorTickMark val="none"/>
        <tickLblPos val="nextTo"/>
        <crossAx val="10"/>
        <majorUnit val="0.01"/>
      </valAx>
      <valAx>
        <axId val="200"/>
        <scaling>
          <orientation val="minMax"/>
          <max val="30"/>
          <min val="15"/>
        </scaling>
        <delete val="0"/>
        <axPos val="r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Market asking rent ($/SF)</a:t>
                </a:r>
              </a:p>
            </rich>
          </tx>
        </title>
        <numFmt formatCode="$0" sourceLinked="0"/>
        <majorTickMark val="none"/>
        <minorTickMark val="none"/>
        <tickLblPos val="nextTo"/>
        <crossAx val="10"/>
        <crosses val="max"/>
        <majorUnit val="3"/>
      </valAx>
    </plotArea>
    <legend>
      <legendPos val="b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U.S. Retail Deliveries vs. Construction Starts (Prior 2-Year Avg)</a:t>
            </a:r>
          </a:p>
        </rich>
      </tx>
    </title>
    <plotArea>
      <layout>
        <manualLayout>
          <layoutTarget val="inner"/>
          <xMode val="edge"/>
          <yMode val="edge"/>
          <wMode val="factor"/>
          <hMode val="factor"/>
          <x val="0.1"/>
          <y val="0.14"/>
          <w val="0.8"/>
          <h val="0.68"/>
        </manualLayout>
      </layout>
      <barChart>
        <barDir val="col"/>
        <grouping val="clustered"/>
        <ser>
          <idx val="0"/>
          <order val="0"/>
          <tx>
            <strRef>
              <f>'Deliveries vs Starts'!B1</f>
            </strRef>
          </tx>
          <spPr>
            <a:solidFill xmlns:a="http://schemas.openxmlformats.org/drawingml/2006/main">
              <a:srgbClr val="4472C4"/>
            </a:solidFill>
            <a:ln xmlns:a="http://schemas.openxmlformats.org/drawingml/2006/main">
              <a:solidFill>
                <a:srgbClr val="F9F9F9"/>
              </a:solidFill>
              <a:prstDash val="solid"/>
            </a:ln>
          </spPr>
          <invertIfNegative val="0"/>
          <cat>
            <numRef>
              <f>'Deliveries vs Starts'!$A$2:$A$18</f>
            </numRef>
          </cat>
          <val>
            <numRef>
              <f>'Deliveries vs Starts'!$B$2:$B$18</f>
            </numRef>
          </val>
        </ser>
        <ser>
          <idx val="1"/>
          <order val="1"/>
          <tx>
            <strRef>
              <f>'Deliveries vs Starts'!C1</f>
            </strRef>
          </tx>
          <spPr>
            <a:solidFill xmlns:a="http://schemas.openxmlformats.org/drawingml/2006/main">
              <a:srgbClr val="ED7D31"/>
            </a:solidFill>
            <a:ln xmlns:a="http://schemas.openxmlformats.org/drawingml/2006/main">
              <a:solidFill>
                <a:srgbClr val="F9F9F9"/>
              </a:solidFill>
              <a:prstDash val="solid"/>
            </a:ln>
          </spPr>
          <invertIfNegative val="0"/>
          <cat>
            <numRef>
              <f>'Deliveries vs Starts'!$A$2:$A$18</f>
            </numRef>
          </cat>
          <val>
            <numRef>
              <f>'Deliveries vs Starts'!$C$2:$C$18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b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Square feet</a:t>
                </a:r>
              </a:p>
            </rich>
          </tx>
        </title>
        <numFmt formatCode="#,##0,,&quot;M&quot;" sourceLinked="0"/>
        <majorTickMark val="none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</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14</xdr:col>
      <xdr:colOff>0</xdr:colOff>
      <xdr:row>1</xdr:row>
      <xdr:rowOff>0</xdr:rowOff>
    </xdr:from>
    <xdr:to>
      <xdr:col>30</xdr:col>
      <xdr:colOff>295560</xdr:colOff>
      <xdr:row>25</xdr:row>
      <xdr:rowOff>107640</xdr:rowOff>
    </xdr:to>
    <xdr:graphicFrame>
      <xdr:nvGraphicFramePr>
        <xdr:cNvPr id="0" name="Chart 1"/>
        <xdr:cNvGraphicFramePr/>
      </xdr:nvGraphicFramePr>
      <xdr:xfrm>
        <a:off x="15718320" y="380880"/>
        <a:ext cx="10079640" cy="46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28</xdr:row>
      <xdr:rowOff>0</xdr:rowOff>
    </xdr:from>
    <xdr:to>
      <xdr:col>30</xdr:col>
      <xdr:colOff>295560</xdr:colOff>
      <xdr:row>52</xdr:row>
      <xdr:rowOff>107640</xdr:rowOff>
    </xdr:to>
    <xdr:graphicFrame>
      <xdr:nvGraphicFramePr>
        <xdr:cNvPr id="1" name="Chart 2"/>
        <xdr:cNvGraphicFramePr/>
      </xdr:nvGraphicFramePr>
      <xdr:xfrm>
        <a:off x="15718320" y="5524560"/>
        <a:ext cx="10079640" cy="46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14</xdr:col>
      <xdr:colOff>0</xdr:colOff>
      <xdr:row>55</xdr:row>
      <xdr:rowOff>0</xdr:rowOff>
    </xdr:from>
    <xdr:to>
      <xdr:col>30</xdr:col>
      <xdr:colOff>295560</xdr:colOff>
      <xdr:row>79</xdr:row>
      <xdr:rowOff>107640</xdr:rowOff>
    </xdr:to>
    <xdr:graphicFrame>
      <xdr:nvGraphicFramePr>
        <xdr:cNvPr id="2" name="Chart 3"/>
        <xdr:cNvGraphicFramePr/>
      </xdr:nvGraphicFramePr>
      <xdr:xfrm>
        <a:off x="15718320" y="10667880"/>
        <a:ext cx="10079640" cy="46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20</xdr:col>
      <xdr:colOff>295560</xdr:colOff>
      <xdr:row>25</xdr:row>
      <xdr:rowOff>107640</xdr:rowOff>
    </xdr:to>
    <xdr:graphicFrame>
      <xdr:nvGraphicFramePr>
        <xdr:cNvPr id="3" name="Chart 1"/>
        <xdr:cNvGraphicFramePr/>
      </xdr:nvGraphicFramePr>
      <xdr:xfrm>
        <a:off x="5545440" y="380880"/>
        <a:ext cx="10079640" cy="46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70"/>
    <col collapsed="false" customWidth="true" hidden="false" outlineLevel="0" max="3" min="3" style="0" width="26"/>
    <col collapsed="false" customWidth="true" hidden="false" outlineLevel="0" max="4" min="4" style="0" width="34"/>
    <col collapsed="false" customWidth="true" hidden="false" outlineLevel="0" max="5" min="5" style="0" width="26"/>
    <col collapsed="false" customWidth="true" hidden="false" outlineLevel="0" max="6" min="6" style="0" width="22"/>
    <col collapsed="false" customWidth="true" hidden="false" outlineLevel="0" max="7" min="7" style="0" width="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46.25" hidden="false" customHeight="false" outlineLevel="0" collapsed="false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</row>
    <row r="6" customFormat="false" ht="23.85" hidden="false" customHeight="false" outlineLevel="0" collapsed="false">
      <c r="A6" s="4" t="s">
        <v>16</v>
      </c>
      <c r="B6" s="4" t="s">
        <v>17</v>
      </c>
      <c r="C6" s="4" t="s">
        <v>18</v>
      </c>
      <c r="D6" s="4" t="s">
        <v>19</v>
      </c>
      <c r="E6" s="4"/>
      <c r="F6" s="4" t="s">
        <v>20</v>
      </c>
      <c r="G6" s="4" t="s">
        <v>15</v>
      </c>
    </row>
    <row r="7" customFormat="false" ht="23.85" hidden="false" customHeight="false" outlineLevel="0" collapsed="false">
      <c r="A7" s="4" t="s">
        <v>21</v>
      </c>
      <c r="B7" s="4" t="s">
        <v>22</v>
      </c>
      <c r="C7" s="4" t="s">
        <v>18</v>
      </c>
      <c r="D7" s="4" t="s">
        <v>19</v>
      </c>
      <c r="E7" s="4"/>
      <c r="F7" s="4" t="s">
        <v>20</v>
      </c>
      <c r="G7" s="4" t="s">
        <v>15</v>
      </c>
    </row>
    <row r="9" customFormat="false" ht="15" hidden="false" customHeight="false" outlineLevel="0" collapsed="false">
      <c r="A9" s="5" t="s">
        <v>23</v>
      </c>
    </row>
    <row r="10" customFormat="false" ht="15" hidden="false" customHeight="false" outlineLevel="0" collapsed="false">
      <c r="A10" s="6" t="s">
        <v>24</v>
      </c>
    </row>
    <row r="11" customFormat="false" ht="15" hidden="false" customHeight="false" outlineLevel="0" collapsed="false">
      <c r="A11" s="6" t="s">
        <v>25</v>
      </c>
    </row>
    <row r="12" customFormat="false" ht="15" hidden="false" customHeight="false" outlineLevel="0" collapsed="false">
      <c r="A12" s="6" t="s">
        <v>26</v>
      </c>
    </row>
    <row r="14" customFormat="false" ht="15" hidden="false" customHeight="false" outlineLevel="0" collapsed="false">
      <c r="A14" s="5" t="s">
        <v>27</v>
      </c>
    </row>
    <row r="15" customFormat="false" ht="15" hidden="false" customHeight="false" outlineLevel="0" collapsed="false">
      <c r="A15" s="6" t="s">
        <v>28</v>
      </c>
    </row>
    <row r="16" customFormat="false" ht="15" hidden="false" customHeight="false" outlineLevel="0" collapsed="false">
      <c r="A16" s="6" t="s">
        <v>29</v>
      </c>
    </row>
    <row r="17" customFormat="false" ht="15" hidden="false" customHeight="false" outlineLevel="0" collapsed="false">
      <c r="A17" s="6" t="s">
        <v>30</v>
      </c>
    </row>
    <row r="19" customFormat="false" ht="15" hidden="false" customHeight="false" outlineLevel="0" collapsed="false">
      <c r="A19" s="5" t="s">
        <v>31</v>
      </c>
    </row>
    <row r="20" customFormat="false" ht="15" hidden="false" customHeight="false" outlineLevel="0" collapsed="false">
      <c r="A20" s="6" t="s">
        <v>32</v>
      </c>
    </row>
    <row r="21" customFormat="false" ht="15" hidden="false" customHeight="false" outlineLevel="0" collapsed="false">
      <c r="A21" s="6" t="s">
        <v>33</v>
      </c>
    </row>
    <row r="22" customFormat="false" ht="15" hidden="false" customHeight="false" outlineLevel="0" collapsed="false">
      <c r="A22" s="6" t="s">
        <v>34</v>
      </c>
    </row>
    <row r="23" customFormat="false" ht="15" hidden="false" customHeight="false" outlineLevel="0" collapsed="false">
      <c r="A23" s="6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7"/>
    <col collapsed="false" customWidth="true" hidden="false" outlineLevel="0" max="3" min="3" style="0" width="8"/>
    <col collapsed="false" customWidth="true" hidden="false" outlineLevel="0" max="7" min="4" style="0" width="16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1" min="10" style="0" width="14"/>
    <col collapsed="false" customWidth="true" hidden="false" outlineLevel="0" max="12" min="12" style="0" width="15"/>
    <col collapsed="false" customWidth="true" hidden="false" outlineLevel="0" max="13" min="13" style="0" width="14"/>
    <col collapsed="false" customWidth="true" hidden="false" outlineLevel="0" max="14" min="14" style="0" width="12"/>
  </cols>
  <sheetData>
    <row r="1" customFormat="false" ht="30" hidden="false" customHeight="true" outlineLevel="0" collapsed="false">
      <c r="A1" s="3" t="s">
        <v>36</v>
      </c>
      <c r="B1" s="3" t="s">
        <v>37</v>
      </c>
      <c r="C1" s="3" t="s">
        <v>38</v>
      </c>
      <c r="D1" s="3" t="s">
        <v>39</v>
      </c>
      <c r="E1" s="3" t="s">
        <v>40</v>
      </c>
      <c r="F1" s="3" t="s">
        <v>41</v>
      </c>
      <c r="G1" s="3" t="s">
        <v>42</v>
      </c>
      <c r="H1" s="3" t="s">
        <v>43</v>
      </c>
      <c r="I1" s="3" t="s">
        <v>44</v>
      </c>
      <c r="J1" s="3" t="s">
        <v>45</v>
      </c>
      <c r="K1" s="3" t="s">
        <v>46</v>
      </c>
      <c r="L1" s="3" t="s">
        <v>47</v>
      </c>
      <c r="M1" s="3" t="s">
        <v>48</v>
      </c>
      <c r="N1" s="3" t="s">
        <v>49</v>
      </c>
    </row>
    <row r="2" customFormat="false" ht="15" hidden="false" customHeight="false" outlineLevel="0" collapsed="false">
      <c r="A2" s="7" t="s">
        <v>50</v>
      </c>
      <c r="B2" s="8" t="n">
        <f aca="false">VALUE(LEFT(A2,4))</f>
        <v>2007</v>
      </c>
      <c r="C2" s="8" t="n">
        <f aca="false">VALUE(RIGHT(A2,1))</f>
        <v>4</v>
      </c>
      <c r="D2" s="9" t="n">
        <v>10614728827</v>
      </c>
      <c r="E2" s="9" t="n">
        <v>51503068</v>
      </c>
      <c r="F2" s="9" t="n">
        <v>42520251</v>
      </c>
      <c r="G2" s="9" t="n">
        <v>0</v>
      </c>
      <c r="H2" s="10" t="n">
        <v>0.0571590136581451</v>
      </c>
      <c r="I2" s="10" t="n">
        <v>0.0629356281641722</v>
      </c>
      <c r="J2" s="11" t="n">
        <v>19.2302231858844</v>
      </c>
      <c r="K2" s="10"/>
      <c r="L2" s="9" t="n">
        <v>176877006</v>
      </c>
      <c r="M2" s="10" t="n">
        <v>0.0166633560670989</v>
      </c>
      <c r="N2" s="10" t="n">
        <v>0.0743563947235978</v>
      </c>
    </row>
    <row r="3" customFormat="false" ht="15" hidden="false" customHeight="false" outlineLevel="0" collapsed="false">
      <c r="A3" s="12" t="s">
        <v>51</v>
      </c>
      <c r="B3" s="13" t="n">
        <f aca="false">VALUE(LEFT(A3,4))</f>
        <v>2008</v>
      </c>
      <c r="C3" s="13" t="n">
        <f aca="false">VALUE(RIGHT(A3,1))</f>
        <v>1</v>
      </c>
      <c r="D3" s="14" t="n">
        <v>10696242307</v>
      </c>
      <c r="E3" s="14" t="n">
        <v>81442200</v>
      </c>
      <c r="F3" s="14" t="n">
        <v>45245527</v>
      </c>
      <c r="G3" s="14" t="n">
        <v>64102591</v>
      </c>
      <c r="H3" s="15" t="n">
        <v>0.0583380566829188</v>
      </c>
      <c r="I3" s="15" t="n">
        <v>0.0650311124700572</v>
      </c>
      <c r="J3" s="16" t="n">
        <v>19.2492062652812</v>
      </c>
      <c r="K3" s="15"/>
      <c r="L3" s="14" t="n">
        <v>136047427</v>
      </c>
      <c r="M3" s="15" t="n">
        <v>0.0127191796048754</v>
      </c>
      <c r="N3" s="15" t="n">
        <v>0.0754491623894187</v>
      </c>
    </row>
    <row r="4" customFormat="false" ht="15" hidden="false" customHeight="false" outlineLevel="0" collapsed="false">
      <c r="A4" s="7" t="s">
        <v>52</v>
      </c>
      <c r="B4" s="8" t="n">
        <f aca="false">VALUE(LEFT(A4,4))</f>
        <v>2008</v>
      </c>
      <c r="C4" s="8" t="n">
        <f aca="false">VALUE(RIGHT(A4,1))</f>
        <v>2</v>
      </c>
      <c r="D4" s="9" t="n">
        <v>10736646404</v>
      </c>
      <c r="E4" s="9" t="n">
        <v>40383815</v>
      </c>
      <c r="F4" s="9" t="n">
        <v>39758336</v>
      </c>
      <c r="G4" s="9" t="n">
        <v>26699753</v>
      </c>
      <c r="H4" s="10" t="n">
        <v>0.0593969113821623</v>
      </c>
      <c r="I4" s="10" t="n">
        <v>0.0677902728025875</v>
      </c>
      <c r="J4" s="11" t="n">
        <v>19.2426948332527</v>
      </c>
      <c r="K4" s="10"/>
      <c r="L4" s="9" t="n">
        <v>133416402</v>
      </c>
      <c r="M4" s="10" t="n">
        <v>0.0124262639356638</v>
      </c>
      <c r="N4" s="10" t="n">
        <v>0.0767482777347478</v>
      </c>
    </row>
    <row r="5" customFormat="false" ht="15" hidden="false" customHeight="false" outlineLevel="0" collapsed="false">
      <c r="A5" s="12" t="s">
        <v>53</v>
      </c>
      <c r="B5" s="13" t="n">
        <f aca="false">VALUE(LEFT(A5,4))</f>
        <v>2008</v>
      </c>
      <c r="C5" s="13" t="n">
        <f aca="false">VALUE(RIGHT(A5,1))</f>
        <v>3</v>
      </c>
      <c r="D5" s="14" t="n">
        <v>10783363417</v>
      </c>
      <c r="E5" s="14" t="n">
        <v>46712013</v>
      </c>
      <c r="F5" s="14" t="n">
        <v>34193062</v>
      </c>
      <c r="G5" s="14" t="n">
        <v>34719672</v>
      </c>
      <c r="H5" s="15" t="n">
        <v>0.0602286908902757</v>
      </c>
      <c r="I5" s="15" t="n">
        <v>0.0701555627310792</v>
      </c>
      <c r="J5" s="16" t="n">
        <v>19.2068254452268</v>
      </c>
      <c r="K5" s="15"/>
      <c r="L5" s="14" t="n">
        <v>118462671</v>
      </c>
      <c r="M5" s="15" t="n">
        <v>0.0109856884553518</v>
      </c>
      <c r="N5" s="15" t="n">
        <v>0.0784291036639934</v>
      </c>
    </row>
    <row r="6" customFormat="false" ht="15" hidden="false" customHeight="false" outlineLevel="0" collapsed="false">
      <c r="A6" s="7" t="s">
        <v>54</v>
      </c>
      <c r="B6" s="8" t="n">
        <f aca="false">VALUE(LEFT(A6,4))</f>
        <v>2008</v>
      </c>
      <c r="C6" s="8" t="n">
        <f aca="false">VALUE(RIGHT(A6,1))</f>
        <v>4</v>
      </c>
      <c r="D6" s="9" t="n">
        <v>10830361388</v>
      </c>
      <c r="E6" s="9" t="n">
        <v>46991050</v>
      </c>
      <c r="F6" s="9" t="n">
        <v>25957810</v>
      </c>
      <c r="G6" s="9" t="n">
        <v>17149650</v>
      </c>
      <c r="H6" s="10" t="n">
        <v>0.0627261855502545</v>
      </c>
      <c r="I6" s="10" t="n">
        <v>0.0741081344822359</v>
      </c>
      <c r="J6" s="11" t="n">
        <v>19.0854870606338</v>
      </c>
      <c r="K6" s="10" t="n">
        <v>-0.00752649222276748</v>
      </c>
      <c r="L6" s="9" t="n">
        <v>94728977</v>
      </c>
      <c r="M6" s="10" t="n">
        <v>0.00874661274968713</v>
      </c>
      <c r="N6" s="10" t="n">
        <v>0.0804093284102904</v>
      </c>
    </row>
    <row r="7" customFormat="false" ht="15" hidden="false" customHeight="false" outlineLevel="0" collapsed="false">
      <c r="A7" s="12" t="s">
        <v>55</v>
      </c>
      <c r="B7" s="13" t="n">
        <f aca="false">VALUE(LEFT(A7,4))</f>
        <v>2009</v>
      </c>
      <c r="C7" s="13" t="n">
        <f aca="false">VALUE(RIGHT(A7,1))</f>
        <v>1</v>
      </c>
      <c r="D7" s="14" t="n">
        <v>10871484706</v>
      </c>
      <c r="E7" s="14" t="n">
        <v>41114574</v>
      </c>
      <c r="F7" s="14" t="n">
        <v>23952463</v>
      </c>
      <c r="G7" s="14" t="n">
        <v>-4509794</v>
      </c>
      <c r="H7" s="15" t="n">
        <v>0.0666923821913529</v>
      </c>
      <c r="I7" s="15" t="n">
        <v>0.0800352764305859</v>
      </c>
      <c r="J7" s="16" t="n">
        <v>18.8834365916846</v>
      </c>
      <c r="K7" s="15" t="n">
        <v>-0.0190018055059428</v>
      </c>
      <c r="L7" s="14" t="n">
        <v>74807580</v>
      </c>
      <c r="M7" s="15" t="n">
        <v>0.00688108220937969</v>
      </c>
      <c r="N7" s="15" t="n">
        <v>0.0824641160286832</v>
      </c>
    </row>
    <row r="8" customFormat="false" ht="15" hidden="false" customHeight="false" outlineLevel="0" collapsed="false">
      <c r="A8" s="7" t="s">
        <v>56</v>
      </c>
      <c r="B8" s="8" t="n">
        <f aca="false">VALUE(LEFT(A8,4))</f>
        <v>2009</v>
      </c>
      <c r="C8" s="8" t="n">
        <f aca="false">VALUE(RIGHT(A8,1))</f>
        <v>2</v>
      </c>
      <c r="D8" s="9" t="n">
        <v>10895481365</v>
      </c>
      <c r="E8" s="9" t="n">
        <v>23986859</v>
      </c>
      <c r="F8" s="9" t="n">
        <v>21527142</v>
      </c>
      <c r="G8" s="9" t="n">
        <v>-5135661</v>
      </c>
      <c r="H8" s="10" t="n">
        <v>0.0692272951264875</v>
      </c>
      <c r="I8" s="10" t="n">
        <v>0.0836478759874366</v>
      </c>
      <c r="J8" s="11" t="n">
        <v>18.6934895109543</v>
      </c>
      <c r="K8" s="10" t="n">
        <v>-0.0285409776051371</v>
      </c>
      <c r="L8" s="9" t="n">
        <v>70792329</v>
      </c>
      <c r="M8" s="10" t="n">
        <v>0.00649740260466225</v>
      </c>
      <c r="N8" s="10" t="n">
        <v>0.084492512217177</v>
      </c>
    </row>
    <row r="9" customFormat="false" ht="15" hidden="false" customHeight="false" outlineLevel="0" collapsed="false">
      <c r="A9" s="12" t="s">
        <v>57</v>
      </c>
      <c r="B9" s="13" t="n">
        <f aca="false">VALUE(LEFT(A9,4))</f>
        <v>2009</v>
      </c>
      <c r="C9" s="13" t="n">
        <f aca="false">VALUE(RIGHT(A9,1))</f>
        <v>3</v>
      </c>
      <c r="D9" s="14" t="n">
        <v>10921963551</v>
      </c>
      <c r="E9" s="14" t="n">
        <v>26430220</v>
      </c>
      <c r="F9" s="14" t="n">
        <v>19295133</v>
      </c>
      <c r="G9" s="14" t="n">
        <v>9297789</v>
      </c>
      <c r="H9" s="15" t="n">
        <v>0.0706387783110081</v>
      </c>
      <c r="I9" s="15" t="n">
        <v>0.0852851092178029</v>
      </c>
      <c r="J9" s="16" t="n">
        <v>18.507766727578</v>
      </c>
      <c r="K9" s="15" t="n">
        <v>-0.0363963695948759</v>
      </c>
      <c r="L9" s="14" t="n">
        <v>62154129</v>
      </c>
      <c r="M9" s="15" t="n">
        <v>0.00569074678831988</v>
      </c>
      <c r="N9" s="15" t="n">
        <v>0.0859945475122432</v>
      </c>
    </row>
    <row r="10" customFormat="false" ht="15" hidden="false" customHeight="false" outlineLevel="0" collapsed="false">
      <c r="A10" s="7" t="s">
        <v>58</v>
      </c>
      <c r="B10" s="8" t="n">
        <f aca="false">VALUE(LEFT(A10,4))</f>
        <v>2009</v>
      </c>
      <c r="C10" s="8" t="n">
        <f aca="false">VALUE(RIGHT(A10,1))</f>
        <v>4</v>
      </c>
      <c r="D10" s="9" t="n">
        <v>10941263240</v>
      </c>
      <c r="E10" s="9" t="n">
        <v>19274068</v>
      </c>
      <c r="F10" s="9" t="n">
        <v>16268771</v>
      </c>
      <c r="G10" s="9" t="n">
        <v>13391271</v>
      </c>
      <c r="H10" s="10" t="n">
        <v>0.0710536384096723</v>
      </c>
      <c r="I10" s="10" t="n">
        <v>0.0867918803267303</v>
      </c>
      <c r="J10" s="11" t="n">
        <v>18.332869126732</v>
      </c>
      <c r="K10" s="10" t="n">
        <v>-0.0394340438633167</v>
      </c>
      <c r="L10" s="9" t="n">
        <v>55252683</v>
      </c>
      <c r="M10" s="10" t="n">
        <v>0.0050499363545155</v>
      </c>
      <c r="N10" s="10" t="n">
        <v>0.0867801662278448</v>
      </c>
    </row>
    <row r="11" customFormat="false" ht="15" hidden="false" customHeight="false" outlineLevel="0" collapsed="false">
      <c r="A11" s="12" t="s">
        <v>59</v>
      </c>
      <c r="B11" s="13" t="n">
        <f aca="false">VALUE(LEFT(A11,4))</f>
        <v>2010</v>
      </c>
      <c r="C11" s="13" t="n">
        <f aca="false">VALUE(RIGHT(A11,1))</f>
        <v>1</v>
      </c>
      <c r="D11" s="14" t="n">
        <v>10965021168</v>
      </c>
      <c r="E11" s="14" t="n">
        <v>23740218</v>
      </c>
      <c r="F11" s="14" t="n">
        <v>15483478</v>
      </c>
      <c r="G11" s="14" t="n">
        <v>17161818</v>
      </c>
      <c r="H11" s="15" t="n">
        <v>0.0715041289011035</v>
      </c>
      <c r="I11" s="15" t="n">
        <v>0.0880640093268268</v>
      </c>
      <c r="J11" s="16" t="n">
        <v>18.1722491646727</v>
      </c>
      <c r="K11" s="15" t="n">
        <v>-0.0376619702435425</v>
      </c>
      <c r="L11" s="14" t="n">
        <v>43841992</v>
      </c>
      <c r="M11" s="15" t="n">
        <v>0.00399834996469931</v>
      </c>
      <c r="N11" s="15" t="n">
        <v>0.0867936699645916</v>
      </c>
    </row>
    <row r="12" customFormat="false" ht="15" hidden="false" customHeight="false" outlineLevel="0" collapsed="false">
      <c r="A12" s="7" t="s">
        <v>60</v>
      </c>
      <c r="B12" s="8" t="n">
        <f aca="false">VALUE(LEFT(A12,4))</f>
        <v>2010</v>
      </c>
      <c r="C12" s="8" t="n">
        <f aca="false">VALUE(RIGHT(A12,1))</f>
        <v>2</v>
      </c>
      <c r="D12" s="9" t="n">
        <v>10976381353</v>
      </c>
      <c r="E12" s="9" t="n">
        <v>11326901</v>
      </c>
      <c r="F12" s="9" t="n">
        <v>16105002</v>
      </c>
      <c r="G12" s="9" t="n">
        <v>16943882</v>
      </c>
      <c r="H12" s="10" t="n">
        <v>0.070919324134747</v>
      </c>
      <c r="I12" s="10" t="n">
        <v>0.0884158120432214</v>
      </c>
      <c r="J12" s="11" t="n">
        <v>18.0706112834225</v>
      </c>
      <c r="K12" s="10" t="n">
        <v>-0.033320596840243</v>
      </c>
      <c r="L12" s="9" t="n">
        <v>45704135</v>
      </c>
      <c r="M12" s="10" t="n">
        <v>0.00416386179836112</v>
      </c>
      <c r="N12" s="10" t="n">
        <v>0.0864540968808745</v>
      </c>
    </row>
    <row r="13" customFormat="false" ht="15" hidden="false" customHeight="false" outlineLevel="0" collapsed="false">
      <c r="A13" s="12" t="s">
        <v>61</v>
      </c>
      <c r="B13" s="13" t="n">
        <f aca="false">VALUE(LEFT(A13,4))</f>
        <v>2010</v>
      </c>
      <c r="C13" s="13" t="n">
        <f aca="false">VALUE(RIGHT(A13,1))</f>
        <v>3</v>
      </c>
      <c r="D13" s="14" t="n">
        <v>10987574844</v>
      </c>
      <c r="E13" s="14" t="n">
        <v>11193491</v>
      </c>
      <c r="F13" s="14" t="n">
        <v>17913875</v>
      </c>
      <c r="G13" s="14" t="n">
        <v>14664313</v>
      </c>
      <c r="H13" s="15" t="n">
        <v>0.0705337945819047</v>
      </c>
      <c r="I13" s="15" t="n">
        <v>0.0886115894494145</v>
      </c>
      <c r="J13" s="16" t="n">
        <v>17.9817035588218</v>
      </c>
      <c r="K13" s="15" t="n">
        <v>-0.0284239139437782</v>
      </c>
      <c r="L13" s="14" t="n">
        <v>50151838</v>
      </c>
      <c r="M13" s="15" t="n">
        <v>0.0045644137775668</v>
      </c>
      <c r="N13" s="15" t="n">
        <v>0.0858256825502257</v>
      </c>
    </row>
    <row r="14" customFormat="false" ht="15" hidden="false" customHeight="false" outlineLevel="0" collapsed="false">
      <c r="A14" s="7" t="s">
        <v>62</v>
      </c>
      <c r="B14" s="8" t="n">
        <f aca="false">VALUE(LEFT(A14,4))</f>
        <v>2010</v>
      </c>
      <c r="C14" s="8" t="n">
        <f aca="false">VALUE(RIGHT(A14,1))</f>
        <v>4</v>
      </c>
      <c r="D14" s="9" t="n">
        <v>11002171925</v>
      </c>
      <c r="E14" s="9" t="n">
        <v>14597081</v>
      </c>
      <c r="F14" s="9" t="n">
        <v>14287501</v>
      </c>
      <c r="G14" s="9" t="n">
        <v>26063324</v>
      </c>
      <c r="H14" s="10" t="n">
        <v>0.0694012691498638</v>
      </c>
      <c r="I14" s="10" t="n">
        <v>0.0876802793556742</v>
      </c>
      <c r="J14" s="11" t="n">
        <v>17.8837357072004</v>
      </c>
      <c r="K14" s="10" t="n">
        <v>-0.0244988068385157</v>
      </c>
      <c r="L14" s="9" t="n">
        <v>47196839</v>
      </c>
      <c r="M14" s="10" t="n">
        <v>0.00428977472100355</v>
      </c>
      <c r="N14" s="10" t="n">
        <v>0.085113781710113</v>
      </c>
    </row>
    <row r="15" customFormat="false" ht="15" hidden="false" customHeight="false" outlineLevel="0" collapsed="false">
      <c r="A15" s="12" t="s">
        <v>63</v>
      </c>
      <c r="B15" s="13" t="n">
        <f aca="false">VALUE(LEFT(A15,4))</f>
        <v>2011</v>
      </c>
      <c r="C15" s="13" t="n">
        <f aca="false">VALUE(RIGHT(A15,1))</f>
        <v>1</v>
      </c>
      <c r="D15" s="14" t="n">
        <v>11018106351</v>
      </c>
      <c r="E15" s="14" t="n">
        <v>15888474</v>
      </c>
      <c r="F15" s="14" t="n">
        <v>13461240</v>
      </c>
      <c r="G15" s="14" t="n">
        <v>15241544</v>
      </c>
      <c r="H15" s="15" t="n">
        <v>0.0693599380560199</v>
      </c>
      <c r="I15" s="15" t="n">
        <v>0.0882295074314487</v>
      </c>
      <c r="J15" s="16" t="n">
        <v>17.8152312216184</v>
      </c>
      <c r="K15" s="15" t="n">
        <v>-0.0196463266499987</v>
      </c>
      <c r="L15" s="14" t="n">
        <v>40889935</v>
      </c>
      <c r="M15" s="15" t="n">
        <v>0.00371115813347444</v>
      </c>
      <c r="N15" s="15" t="n">
        <v>0.0847268332830608</v>
      </c>
    </row>
    <row r="16" customFormat="false" ht="15" hidden="false" customHeight="false" outlineLevel="0" collapsed="false">
      <c r="A16" s="7" t="s">
        <v>64</v>
      </c>
      <c r="B16" s="8" t="n">
        <f aca="false">VALUE(LEFT(A16,4))</f>
        <v>2011</v>
      </c>
      <c r="C16" s="8" t="n">
        <f aca="false">VALUE(RIGHT(A16,1))</f>
        <v>2</v>
      </c>
      <c r="D16" s="9" t="n">
        <v>11027315547</v>
      </c>
      <c r="E16" s="9" t="n">
        <v>9142443</v>
      </c>
      <c r="F16" s="9" t="n">
        <v>16603520</v>
      </c>
      <c r="G16" s="9" t="n">
        <v>10742480</v>
      </c>
      <c r="H16" s="10" t="n">
        <v>0.0691568386475955</v>
      </c>
      <c r="I16" s="10" t="n">
        <v>0.0880778920039965</v>
      </c>
      <c r="J16" s="11" t="n">
        <v>17.7855164490864</v>
      </c>
      <c r="K16" s="10" t="n">
        <v>-0.0157767122464546</v>
      </c>
      <c r="L16" s="9" t="n">
        <v>44489770</v>
      </c>
      <c r="M16" s="10" t="n">
        <v>0.00403450593305127</v>
      </c>
      <c r="N16" s="10" t="n">
        <v>0.0840887809203239</v>
      </c>
    </row>
    <row r="17" customFormat="false" ht="15" hidden="false" customHeight="false" outlineLevel="0" collapsed="false">
      <c r="A17" s="12" t="s">
        <v>65</v>
      </c>
      <c r="B17" s="13" t="n">
        <f aca="false">VALUE(LEFT(A17,4))</f>
        <v>2011</v>
      </c>
      <c r="C17" s="13" t="n">
        <f aca="false">VALUE(RIGHT(A17,1))</f>
        <v>3</v>
      </c>
      <c r="D17" s="14" t="n">
        <v>11040336430</v>
      </c>
      <c r="E17" s="14" t="n">
        <v>13006707</v>
      </c>
      <c r="F17" s="14" t="n">
        <v>18456030</v>
      </c>
      <c r="G17" s="14" t="n">
        <v>23567644</v>
      </c>
      <c r="H17" s="15" t="n">
        <v>0.0681213618596222</v>
      </c>
      <c r="I17" s="15" t="n">
        <v>0.0866413790039317</v>
      </c>
      <c r="J17" s="16" t="n">
        <v>17.7623197097004</v>
      </c>
      <c r="K17" s="15" t="n">
        <v>-0.0122003929385109</v>
      </c>
      <c r="L17" s="14" t="n">
        <v>46475992</v>
      </c>
      <c r="M17" s="15" t="n">
        <v>0.00420965360020283</v>
      </c>
      <c r="N17" s="15" t="n">
        <v>0.0831445748128242</v>
      </c>
    </row>
    <row r="18" customFormat="false" ht="15" hidden="false" customHeight="false" outlineLevel="0" collapsed="false">
      <c r="A18" s="7" t="s">
        <v>66</v>
      </c>
      <c r="B18" s="8" t="n">
        <f aca="false">VALUE(LEFT(A18,4))</f>
        <v>2011</v>
      </c>
      <c r="C18" s="8" t="n">
        <f aca="false">VALUE(RIGHT(A18,1))</f>
        <v>4</v>
      </c>
      <c r="D18" s="9" t="n">
        <v>11052433759</v>
      </c>
      <c r="E18" s="9" t="n">
        <v>12097329</v>
      </c>
      <c r="F18" s="9" t="n">
        <v>19123377</v>
      </c>
      <c r="G18" s="9" t="n">
        <v>18412029</v>
      </c>
      <c r="H18" s="10" t="n">
        <v>0.0674708997366993</v>
      </c>
      <c r="I18" s="10" t="n">
        <v>0.0864377315049415</v>
      </c>
      <c r="J18" s="11" t="n">
        <v>17.7513402736886</v>
      </c>
      <c r="K18" s="10" t="n">
        <v>-0.00740311955395763</v>
      </c>
      <c r="L18" s="9" t="n">
        <v>50649435</v>
      </c>
      <c r="M18" s="10" t="n">
        <v>0.00458264994881839</v>
      </c>
      <c r="N18" s="10" t="n">
        <v>0.0820899740660441</v>
      </c>
    </row>
    <row r="19" customFormat="false" ht="15" hidden="false" customHeight="false" outlineLevel="0" collapsed="false">
      <c r="A19" s="12" t="s">
        <v>67</v>
      </c>
      <c r="B19" s="13" t="n">
        <f aca="false">VALUE(LEFT(A19,4))</f>
        <v>2012</v>
      </c>
      <c r="C19" s="13" t="n">
        <f aca="false">VALUE(RIGHT(A19,1))</f>
        <v>1</v>
      </c>
      <c r="D19" s="14" t="n">
        <v>11065900858</v>
      </c>
      <c r="E19" s="14" t="n">
        <v>13452699</v>
      </c>
      <c r="F19" s="14" t="n">
        <v>17822474</v>
      </c>
      <c r="G19" s="14" t="n">
        <v>25526477</v>
      </c>
      <c r="H19" s="15" t="n">
        <v>0.0663049452019589</v>
      </c>
      <c r="I19" s="15" t="n">
        <v>0.0847633904059862</v>
      </c>
      <c r="J19" s="16" t="n">
        <v>17.747661321918</v>
      </c>
      <c r="K19" s="15" t="n">
        <v>-0.00379281631879271</v>
      </c>
      <c r="L19" s="14" t="n">
        <v>49735285</v>
      </c>
      <c r="M19" s="15" t="n">
        <v>0.00449446327399945</v>
      </c>
      <c r="N19" s="15" t="n">
        <v>0.0808189719936613</v>
      </c>
    </row>
    <row r="20" customFormat="false" ht="15" hidden="false" customHeight="false" outlineLevel="0" collapsed="false">
      <c r="A20" s="7" t="s">
        <v>68</v>
      </c>
      <c r="B20" s="8" t="n">
        <f aca="false">VALUE(LEFT(A20,4))</f>
        <v>2012</v>
      </c>
      <c r="C20" s="8" t="n">
        <f aca="false">VALUE(RIGHT(A20,1))</f>
        <v>2</v>
      </c>
      <c r="D20" s="9" t="n">
        <v>11076415727</v>
      </c>
      <c r="E20" s="9" t="n">
        <v>10463426</v>
      </c>
      <c r="F20" s="9" t="n">
        <v>21098944</v>
      </c>
      <c r="G20" s="9" t="n">
        <v>9134315</v>
      </c>
      <c r="H20" s="10" t="n">
        <v>0.0663728908448183</v>
      </c>
      <c r="I20" s="10" t="n">
        <v>0.0847450814139924</v>
      </c>
      <c r="J20" s="11" t="n">
        <v>17.7667679494754</v>
      </c>
      <c r="K20" s="10" t="n">
        <v>-0.00105414423385631</v>
      </c>
      <c r="L20" s="9" t="n">
        <v>55403492</v>
      </c>
      <c r="M20" s="10" t="n">
        <v>0.005001933239554</v>
      </c>
      <c r="N20" s="10" t="n">
        <v>0.0796464688656045</v>
      </c>
    </row>
    <row r="21" customFormat="false" ht="15" hidden="false" customHeight="false" outlineLevel="0" collapsed="false">
      <c r="A21" s="12" t="s">
        <v>69</v>
      </c>
      <c r="B21" s="13" t="n">
        <f aca="false">VALUE(LEFT(A21,4))</f>
        <v>2012</v>
      </c>
      <c r="C21" s="13" t="n">
        <f aca="false">VALUE(RIGHT(A21,1))</f>
        <v>3</v>
      </c>
      <c r="D21" s="14" t="n">
        <v>11091029219</v>
      </c>
      <c r="E21" s="14" t="n">
        <v>14583010</v>
      </c>
      <c r="F21" s="14" t="n">
        <v>18461145</v>
      </c>
      <c r="G21" s="14" t="n">
        <v>16625091</v>
      </c>
      <c r="H21" s="15" t="n">
        <v>0.0660906065186699</v>
      </c>
      <c r="I21" s="15" t="n">
        <v>0.0849806702425373</v>
      </c>
      <c r="J21" s="16" t="n">
        <v>17.8005787979723</v>
      </c>
      <c r="K21" s="15" t="n">
        <v>0.00215394660704276</v>
      </c>
      <c r="L21" s="14" t="n">
        <v>56381731</v>
      </c>
      <c r="M21" s="15" t="n">
        <v>0.00508354363573515</v>
      </c>
      <c r="N21" s="15" t="n">
        <v>0.0789524282980295</v>
      </c>
    </row>
    <row r="22" customFormat="false" ht="15" hidden="false" customHeight="false" outlineLevel="0" collapsed="false">
      <c r="A22" s="7" t="s">
        <v>70</v>
      </c>
      <c r="B22" s="8" t="n">
        <f aca="false">VALUE(LEFT(A22,4))</f>
        <v>2012</v>
      </c>
      <c r="C22" s="8" t="n">
        <f aca="false">VALUE(RIGHT(A22,1))</f>
        <v>4</v>
      </c>
      <c r="D22" s="9" t="n">
        <v>11109827532</v>
      </c>
      <c r="E22" s="9" t="n">
        <v>18788621</v>
      </c>
      <c r="F22" s="9" t="n">
        <v>18536183</v>
      </c>
      <c r="G22" s="9" t="n">
        <v>30395443</v>
      </c>
      <c r="H22" s="10" t="n">
        <v>0.064944858317716</v>
      </c>
      <c r="I22" s="10" t="n">
        <v>0.0837429274790665</v>
      </c>
      <c r="J22" s="11" t="n">
        <v>17.858088356395</v>
      </c>
      <c r="K22" s="10" t="n">
        <v>0.00601352241918333</v>
      </c>
      <c r="L22" s="9" t="n">
        <v>53528433</v>
      </c>
      <c r="M22" s="10" t="n">
        <v>0.00481811556892493</v>
      </c>
      <c r="N22" s="10" t="n">
        <v>0.0782945742562307</v>
      </c>
    </row>
    <row r="23" customFormat="false" ht="15" hidden="false" customHeight="false" outlineLevel="0" collapsed="false">
      <c r="A23" s="12" t="s">
        <v>71</v>
      </c>
      <c r="B23" s="13" t="n">
        <f aca="false">VALUE(LEFT(A23,4))</f>
        <v>2013</v>
      </c>
      <c r="C23" s="13" t="n">
        <f aca="false">VALUE(RIGHT(A23,1))</f>
        <v>1</v>
      </c>
      <c r="D23" s="14" t="n">
        <v>11124005732</v>
      </c>
      <c r="E23" s="14" t="n">
        <v>14083815</v>
      </c>
      <c r="F23" s="14" t="n">
        <v>26210906</v>
      </c>
      <c r="G23" s="14" t="n">
        <v>22700026</v>
      </c>
      <c r="H23" s="15" t="n">
        <v>0.0640732284908535</v>
      </c>
      <c r="I23" s="15" t="n">
        <v>0.0820915502159515</v>
      </c>
      <c r="J23" s="16" t="n">
        <v>17.9301439610881</v>
      </c>
      <c r="K23" s="15" t="n">
        <v>0.0102820667951734</v>
      </c>
      <c r="L23" s="14" t="n">
        <v>60433380</v>
      </c>
      <c r="M23" s="15" t="n">
        <v>0.00543269946599844</v>
      </c>
      <c r="N23" s="15" t="n">
        <v>0.0779798946227001</v>
      </c>
    </row>
    <row r="24" customFormat="false" ht="15" hidden="false" customHeight="false" outlineLevel="0" collapsed="false">
      <c r="A24" s="7" t="s">
        <v>72</v>
      </c>
      <c r="B24" s="8" t="n">
        <f aca="false">VALUE(LEFT(A24,4))</f>
        <v>2013</v>
      </c>
      <c r="C24" s="8" t="n">
        <f aca="false">VALUE(RIGHT(A24,1))</f>
        <v>2</v>
      </c>
      <c r="D24" s="9" t="n">
        <v>11136854448</v>
      </c>
      <c r="E24" s="9" t="n">
        <v>12773048</v>
      </c>
      <c r="F24" s="9" t="n">
        <v>24613540</v>
      </c>
      <c r="G24" s="9" t="n">
        <v>20065193</v>
      </c>
      <c r="H24" s="10" t="n">
        <v>0.0633588119782528</v>
      </c>
      <c r="I24" s="10" t="n">
        <v>0.0805454692704022</v>
      </c>
      <c r="J24" s="11" t="n">
        <v>18.0130458989999</v>
      </c>
      <c r="K24" s="10" t="n">
        <v>0.0138617192628866</v>
      </c>
      <c r="L24" s="9" t="n">
        <v>67840393</v>
      </c>
      <c r="M24" s="10" t="n">
        <v>0.00609152192091215</v>
      </c>
      <c r="N24" s="10" t="n">
        <v>0.0779116332023827</v>
      </c>
    </row>
    <row r="25" customFormat="false" ht="15" hidden="false" customHeight="false" outlineLevel="0" collapsed="false">
      <c r="A25" s="12" t="s">
        <v>73</v>
      </c>
      <c r="B25" s="13" t="n">
        <f aca="false">VALUE(LEFT(A25,4))</f>
        <v>2013</v>
      </c>
      <c r="C25" s="13" t="n">
        <f aca="false">VALUE(RIGHT(A25,1))</f>
        <v>3</v>
      </c>
      <c r="D25" s="14" t="n">
        <v>11153360368</v>
      </c>
      <c r="E25" s="14" t="n">
        <v>16505920</v>
      </c>
      <c r="F25" s="14" t="n">
        <v>25036379</v>
      </c>
      <c r="G25" s="14" t="n">
        <v>24933912</v>
      </c>
      <c r="H25" s="15" t="n">
        <v>0.0625087342286796</v>
      </c>
      <c r="I25" s="15" t="n">
        <v>0.0803389914239636</v>
      </c>
      <c r="J25" s="16" t="n">
        <v>18.1103828261387</v>
      </c>
      <c r="K25" s="15" t="n">
        <v>0.0174041547571314</v>
      </c>
      <c r="L25" s="14" t="n">
        <v>71061759</v>
      </c>
      <c r="M25" s="15" t="n">
        <v>0.00637133174714614</v>
      </c>
      <c r="N25" s="15" t="n">
        <v>0.0775494767539027</v>
      </c>
    </row>
    <row r="26" customFormat="false" ht="15" hidden="false" customHeight="false" outlineLevel="0" collapsed="false">
      <c r="A26" s="7" t="s">
        <v>74</v>
      </c>
      <c r="B26" s="8" t="n">
        <f aca="false">VALUE(LEFT(A26,4))</f>
        <v>2013</v>
      </c>
      <c r="C26" s="8" t="n">
        <f aca="false">VALUE(RIGHT(A26,1))</f>
        <v>4</v>
      </c>
      <c r="D26" s="9" t="n">
        <v>11166005637</v>
      </c>
      <c r="E26" s="9" t="n">
        <v>12572776</v>
      </c>
      <c r="F26" s="9" t="n">
        <v>19910559</v>
      </c>
      <c r="G26" s="9" t="n">
        <v>21436176</v>
      </c>
      <c r="H26" s="10" t="n">
        <v>0.0616815069229219</v>
      </c>
      <c r="I26" s="10" t="n">
        <v>0.0787795254869302</v>
      </c>
      <c r="J26" s="11" t="n">
        <v>18.2417453371152</v>
      </c>
      <c r="K26" s="10" t="n">
        <v>0.0214836534047501</v>
      </c>
      <c r="L26" s="9" t="n">
        <v>71346207</v>
      </c>
      <c r="M26" s="10" t="n">
        <v>0.00638959080976864</v>
      </c>
      <c r="N26" s="10" t="n">
        <v>0.0772696741619786</v>
      </c>
    </row>
    <row r="27" customFormat="false" ht="15" hidden="false" customHeight="false" outlineLevel="0" collapsed="false">
      <c r="A27" s="12" t="s">
        <v>75</v>
      </c>
      <c r="B27" s="13" t="n">
        <f aca="false">VALUE(LEFT(A27,4))</f>
        <v>2014</v>
      </c>
      <c r="C27" s="13" t="n">
        <f aca="false">VALUE(RIGHT(A27,1))</f>
        <v>1</v>
      </c>
      <c r="D27" s="14" t="n">
        <v>11183003173</v>
      </c>
      <c r="E27" s="14" t="n">
        <v>16952952</v>
      </c>
      <c r="F27" s="14" t="n">
        <v>23144690</v>
      </c>
      <c r="G27" s="14" t="n">
        <v>33232950</v>
      </c>
      <c r="H27" s="15" t="n">
        <v>0.0601375699886873</v>
      </c>
      <c r="I27" s="15" t="n">
        <v>0.0766410748859119</v>
      </c>
      <c r="J27" s="16" t="n">
        <v>18.3539584821328</v>
      </c>
      <c r="K27" s="15" t="n">
        <v>0.0236369837277666</v>
      </c>
      <c r="L27" s="14" t="n">
        <v>70139757</v>
      </c>
      <c r="M27" s="15" t="n">
        <v>0.00627199652141242</v>
      </c>
      <c r="N27" s="15" t="n">
        <v>0.076607558514806</v>
      </c>
    </row>
    <row r="28" customFormat="false" ht="15" hidden="false" customHeight="false" outlineLevel="0" collapsed="false">
      <c r="A28" s="7" t="s">
        <v>76</v>
      </c>
      <c r="B28" s="8" t="n">
        <f aca="false">VALUE(LEFT(A28,4))</f>
        <v>2014</v>
      </c>
      <c r="C28" s="8" t="n">
        <f aca="false">VALUE(RIGHT(A28,1))</f>
        <v>2</v>
      </c>
      <c r="D28" s="9" t="n">
        <v>11198609437</v>
      </c>
      <c r="E28" s="9" t="n">
        <v>15536298</v>
      </c>
      <c r="F28" s="9" t="n">
        <v>24798005</v>
      </c>
      <c r="G28" s="9" t="n">
        <v>30714637</v>
      </c>
      <c r="H28" s="10" t="n">
        <v>0.058704135428453</v>
      </c>
      <c r="I28" s="10" t="n">
        <v>0.0752565680114569</v>
      </c>
      <c r="J28" s="11" t="n">
        <v>18.4788061989251</v>
      </c>
      <c r="K28" s="10" t="n">
        <v>0.025856831905983</v>
      </c>
      <c r="L28" s="9" t="n">
        <v>73070277</v>
      </c>
      <c r="M28" s="10" t="n">
        <v>0.00652494199490315</v>
      </c>
      <c r="N28" s="10" t="n">
        <v>0.0756326296312222</v>
      </c>
    </row>
    <row r="29" customFormat="false" ht="15" hidden="false" customHeight="false" outlineLevel="0" collapsed="false">
      <c r="A29" s="12" t="s">
        <v>77</v>
      </c>
      <c r="B29" s="13" t="n">
        <f aca="false">VALUE(LEFT(A29,4))</f>
        <v>2014</v>
      </c>
      <c r="C29" s="13" t="n">
        <f aca="false">VALUE(RIGHT(A29,1))</f>
        <v>3</v>
      </c>
      <c r="D29" s="14" t="n">
        <v>11214815862</v>
      </c>
      <c r="E29" s="14" t="n">
        <v>16185393</v>
      </c>
      <c r="F29" s="14" t="n">
        <v>24008592</v>
      </c>
      <c r="G29" s="14" t="n">
        <v>33026447</v>
      </c>
      <c r="H29" s="15" t="n">
        <v>0.0571305509501017</v>
      </c>
      <c r="I29" s="15" t="n">
        <v>0.0736103786793441</v>
      </c>
      <c r="J29" s="16" t="n">
        <v>18.5964715122578</v>
      </c>
      <c r="K29" s="15" t="n">
        <v>0.0268403319126683</v>
      </c>
      <c r="L29" s="14" t="n">
        <v>74231551</v>
      </c>
      <c r="M29" s="15" t="n">
        <v>0.00661906106292162</v>
      </c>
      <c r="N29" s="15" t="n">
        <v>0.0746221000050862</v>
      </c>
    </row>
    <row r="30" customFormat="false" ht="15" hidden="false" customHeight="false" outlineLevel="0" collapsed="false">
      <c r="A30" s="7" t="s">
        <v>78</v>
      </c>
      <c r="B30" s="8" t="n">
        <f aca="false">VALUE(LEFT(A30,4))</f>
        <v>2014</v>
      </c>
      <c r="C30" s="8" t="n">
        <f aca="false">VALUE(RIGHT(A30,1))</f>
        <v>4</v>
      </c>
      <c r="D30" s="9" t="n">
        <v>11231699305</v>
      </c>
      <c r="E30" s="9" t="n">
        <v>16848689</v>
      </c>
      <c r="F30" s="9" t="n">
        <v>22349471</v>
      </c>
      <c r="G30" s="9" t="n">
        <v>35527923</v>
      </c>
      <c r="H30" s="10" t="n">
        <v>0.0553811198206753</v>
      </c>
      <c r="I30" s="10" t="n">
        <v>0.0727454451624449</v>
      </c>
      <c r="J30" s="11" t="n">
        <v>18.7212472728881</v>
      </c>
      <c r="K30" s="10" t="n">
        <v>0.0262859680864685</v>
      </c>
      <c r="L30" s="9" t="n">
        <v>73828088</v>
      </c>
      <c r="M30" s="10" t="n">
        <v>0.00657318950545035</v>
      </c>
      <c r="N30" s="10" t="n">
        <v>0.0735425923555487</v>
      </c>
    </row>
    <row r="31" customFormat="false" ht="15" hidden="false" customHeight="false" outlineLevel="0" collapsed="false">
      <c r="A31" s="12" t="s">
        <v>79</v>
      </c>
      <c r="B31" s="13" t="n">
        <f aca="false">VALUE(LEFT(A31,4))</f>
        <v>2015</v>
      </c>
      <c r="C31" s="13" t="n">
        <f aca="false">VALUE(RIGHT(A31,1))</f>
        <v>1</v>
      </c>
      <c r="D31" s="14" t="n">
        <v>11249529087</v>
      </c>
      <c r="E31" s="14" t="n">
        <v>17789911</v>
      </c>
      <c r="F31" s="14" t="n">
        <v>26451435</v>
      </c>
      <c r="G31" s="14" t="n">
        <v>22386839</v>
      </c>
      <c r="H31" s="15" t="n">
        <v>0.0548822961588205</v>
      </c>
      <c r="I31" s="15" t="n">
        <v>0.0723343636132244</v>
      </c>
      <c r="J31" s="16" t="n">
        <v>18.8532068174427</v>
      </c>
      <c r="K31" s="15" t="n">
        <v>0.027201125893137</v>
      </c>
      <c r="L31" s="14" t="n">
        <v>76101389</v>
      </c>
      <c r="M31" s="15" t="n">
        <v>0.0067648510805615</v>
      </c>
      <c r="N31" s="15" t="n">
        <v>0.0726904119641935</v>
      </c>
    </row>
    <row r="32" customFormat="false" ht="15" hidden="false" customHeight="false" outlineLevel="0" collapsed="false">
      <c r="A32" s="7" t="s">
        <v>80</v>
      </c>
      <c r="B32" s="8" t="n">
        <f aca="false">VALUE(LEFT(A32,4))</f>
        <v>2015</v>
      </c>
      <c r="C32" s="8" t="n">
        <f aca="false">VALUE(RIGHT(A32,1))</f>
        <v>2</v>
      </c>
      <c r="D32" s="9" t="n">
        <v>11264060514</v>
      </c>
      <c r="E32" s="9" t="n">
        <v>14522347</v>
      </c>
      <c r="F32" s="9" t="n">
        <v>27608693</v>
      </c>
      <c r="G32" s="9" t="n">
        <v>29614201</v>
      </c>
      <c r="H32" s="10" t="n">
        <v>0.0534740386250024</v>
      </c>
      <c r="I32" s="10" t="n">
        <v>0.0714349224862639</v>
      </c>
      <c r="J32" s="11" t="n">
        <v>18.9839604843396</v>
      </c>
      <c r="K32" s="10" t="n">
        <v>0.0273369545616999</v>
      </c>
      <c r="L32" s="9" t="n">
        <v>81338820</v>
      </c>
      <c r="M32" s="10" t="n">
        <v>0.00722109224279333</v>
      </c>
      <c r="N32" s="10" t="n">
        <v>0.0719099979228768</v>
      </c>
    </row>
    <row r="33" customFormat="false" ht="15" hidden="false" customHeight="false" outlineLevel="0" collapsed="false">
      <c r="A33" s="12" t="s">
        <v>81</v>
      </c>
      <c r="B33" s="13" t="n">
        <f aca="false">VALUE(LEFT(A33,4))</f>
        <v>2015</v>
      </c>
      <c r="C33" s="13" t="n">
        <f aca="false">VALUE(RIGHT(A33,1))</f>
        <v>3</v>
      </c>
      <c r="D33" s="14" t="n">
        <v>11282045681</v>
      </c>
      <c r="E33" s="14" t="n">
        <v>17964409</v>
      </c>
      <c r="F33" s="14" t="n">
        <v>28300471</v>
      </c>
      <c r="G33" s="14" t="n">
        <v>34754822</v>
      </c>
      <c r="H33" s="15" t="n">
        <v>0.0519093737571262</v>
      </c>
      <c r="I33" s="15" t="n">
        <v>0.070533121816945</v>
      </c>
      <c r="J33" s="16" t="n">
        <v>19.1183423373555</v>
      </c>
      <c r="K33" s="15" t="n">
        <v>0.0280628948751776</v>
      </c>
      <c r="L33" s="14" t="n">
        <v>85187618</v>
      </c>
      <c r="M33" s="15" t="n">
        <v>0.00755072443497226</v>
      </c>
      <c r="N33" s="15" t="n">
        <v>0.0712174651441423</v>
      </c>
    </row>
    <row r="34" customFormat="false" ht="15" hidden="false" customHeight="false" outlineLevel="0" collapsed="false">
      <c r="A34" s="7" t="s">
        <v>82</v>
      </c>
      <c r="B34" s="8" t="n">
        <f aca="false">VALUE(LEFT(A34,4))</f>
        <v>2015</v>
      </c>
      <c r="C34" s="8" t="n">
        <f aca="false">VALUE(RIGHT(A34,1))</f>
        <v>4</v>
      </c>
      <c r="D34" s="9" t="n">
        <v>11307815211</v>
      </c>
      <c r="E34" s="9" t="n">
        <v>25754280</v>
      </c>
      <c r="F34" s="9" t="n">
        <v>25906969</v>
      </c>
      <c r="G34" s="9" t="n">
        <v>34737870</v>
      </c>
      <c r="H34" s="10" t="n">
        <v>0.0510133617534582</v>
      </c>
      <c r="I34" s="10" t="n">
        <v>0.0699888852487391</v>
      </c>
      <c r="J34" s="11" t="n">
        <v>19.2550882564861</v>
      </c>
      <c r="K34" s="10" t="n">
        <v>0.0285152466508566</v>
      </c>
      <c r="L34" s="9" t="n">
        <v>80092357</v>
      </c>
      <c r="M34" s="10" t="n">
        <v>0.00708292057355942</v>
      </c>
      <c r="N34" s="10" t="n">
        <v>0.0707351307403121</v>
      </c>
    </row>
    <row r="35" customFormat="false" ht="15" hidden="false" customHeight="false" outlineLevel="0" collapsed="false">
      <c r="A35" s="12" t="s">
        <v>83</v>
      </c>
      <c r="B35" s="13" t="n">
        <f aca="false">VALUE(LEFT(A35,4))</f>
        <v>2016</v>
      </c>
      <c r="C35" s="13" t="n">
        <f aca="false">VALUE(RIGHT(A35,1))</f>
        <v>1</v>
      </c>
      <c r="D35" s="14" t="n">
        <v>11323982213</v>
      </c>
      <c r="E35" s="14" t="n">
        <v>16005937</v>
      </c>
      <c r="F35" s="14" t="n">
        <v>30280160</v>
      </c>
      <c r="G35" s="14" t="n">
        <v>24236704</v>
      </c>
      <c r="H35" s="15" t="n">
        <v>0.0502088831742675</v>
      </c>
      <c r="I35" s="15" t="n">
        <v>0.0701191955974829</v>
      </c>
      <c r="J35" s="16" t="n">
        <v>19.3379885332349</v>
      </c>
      <c r="K35" s="15" t="n">
        <v>0.0257134884524641</v>
      </c>
      <c r="L35" s="14" t="n">
        <v>87336231</v>
      </c>
      <c r="M35" s="15" t="n">
        <v>0.00771250160563989</v>
      </c>
      <c r="N35" s="15" t="n">
        <v>0.0703433432651119</v>
      </c>
    </row>
    <row r="36" customFormat="false" ht="15" hidden="false" customHeight="false" outlineLevel="0" collapsed="false">
      <c r="A36" s="7" t="s">
        <v>84</v>
      </c>
      <c r="B36" s="8" t="n">
        <f aca="false">VALUE(LEFT(A36,4))</f>
        <v>2016</v>
      </c>
      <c r="C36" s="8" t="n">
        <f aca="false">VALUE(RIGHT(A36,1))</f>
        <v>2</v>
      </c>
      <c r="D36" s="9" t="n">
        <v>11344687272</v>
      </c>
      <c r="E36" s="9" t="n">
        <v>20581506</v>
      </c>
      <c r="F36" s="9" t="n">
        <v>24122524</v>
      </c>
      <c r="G36" s="9" t="n">
        <v>45323360</v>
      </c>
      <c r="H36" s="10" t="n">
        <v>0.0479360525293817</v>
      </c>
      <c r="I36" s="10" t="n">
        <v>0.0669064873986566</v>
      </c>
      <c r="J36" s="11" t="n">
        <v>19.5348140862537</v>
      </c>
      <c r="K36" s="10" t="n">
        <v>0.029016790377778</v>
      </c>
      <c r="L36" s="9" t="n">
        <v>84246793</v>
      </c>
      <c r="M36" s="10" t="n">
        <v>0.00742610095634199</v>
      </c>
      <c r="N36" s="10" t="n">
        <v>0.0706129413898341</v>
      </c>
    </row>
    <row r="37" customFormat="false" ht="15" hidden="false" customHeight="false" outlineLevel="0" collapsed="false">
      <c r="A37" s="12" t="s">
        <v>85</v>
      </c>
      <c r="B37" s="13" t="n">
        <f aca="false">VALUE(LEFT(A37,4))</f>
        <v>2016</v>
      </c>
      <c r="C37" s="13" t="n">
        <f aca="false">VALUE(RIGHT(A37,1))</f>
        <v>3</v>
      </c>
      <c r="D37" s="14" t="n">
        <v>11363921405</v>
      </c>
      <c r="E37" s="14" t="n">
        <v>19130031</v>
      </c>
      <c r="F37" s="14" t="n">
        <v>25837338</v>
      </c>
      <c r="G37" s="14" t="n">
        <v>42557557</v>
      </c>
      <c r="H37" s="15" t="n">
        <v>0.0458030880758278</v>
      </c>
      <c r="I37" s="15" t="n">
        <v>0.0639175586132922</v>
      </c>
      <c r="J37" s="16" t="n">
        <v>19.6273634230582</v>
      </c>
      <c r="K37" s="15" t="n">
        <v>0.0266247500290929</v>
      </c>
      <c r="L37" s="14" t="n">
        <v>84617899</v>
      </c>
      <c r="M37" s="15" t="n">
        <v>0.00744618833449245</v>
      </c>
      <c r="N37" s="15" t="n">
        <v>0.0712554989100501</v>
      </c>
    </row>
    <row r="38" customFormat="false" ht="15" hidden="false" customHeight="false" outlineLevel="0" collapsed="false">
      <c r="A38" s="7" t="s">
        <v>86</v>
      </c>
      <c r="B38" s="8" t="n">
        <f aca="false">VALUE(LEFT(A38,4))</f>
        <v>2016</v>
      </c>
      <c r="C38" s="8" t="n">
        <f aca="false">VALUE(RIGHT(A38,1))</f>
        <v>4</v>
      </c>
      <c r="D38" s="9" t="n">
        <v>11382521253</v>
      </c>
      <c r="E38" s="9" t="n">
        <v>18551280</v>
      </c>
      <c r="F38" s="9" t="n">
        <v>27238923</v>
      </c>
      <c r="G38" s="9" t="n">
        <v>24993914</v>
      </c>
      <c r="H38" s="10" t="n">
        <v>0.0451714979108416</v>
      </c>
      <c r="I38" s="10" t="n">
        <v>0.0630583680881212</v>
      </c>
      <c r="J38" s="11" t="n">
        <v>19.7420247626441</v>
      </c>
      <c r="K38" s="10" t="n">
        <v>0.0252887184764738</v>
      </c>
      <c r="L38" s="9" t="n">
        <v>86722242</v>
      </c>
      <c r="M38" s="10" t="n">
        <v>0.00761889567982518</v>
      </c>
      <c r="N38" s="10" t="n">
        <v>0.0718013568772993</v>
      </c>
    </row>
    <row r="39" customFormat="false" ht="15" hidden="false" customHeight="false" outlineLevel="0" collapsed="false">
      <c r="A39" s="12" t="s">
        <v>87</v>
      </c>
      <c r="B39" s="13" t="n">
        <f aca="false">VALUE(LEFT(A39,4))</f>
        <v>2017</v>
      </c>
      <c r="C39" s="13" t="n">
        <f aca="false">VALUE(RIGHT(A39,1))</f>
        <v>1</v>
      </c>
      <c r="D39" s="14" t="n">
        <v>11401548235</v>
      </c>
      <c r="E39" s="14" t="n">
        <v>18595793</v>
      </c>
      <c r="F39" s="14" t="n">
        <v>27778711</v>
      </c>
      <c r="G39" s="14" t="n">
        <v>21713144</v>
      </c>
      <c r="H39" s="15" t="n">
        <v>0.0448275590705336</v>
      </c>
      <c r="I39" s="15" t="n">
        <v>0.0627216468848694</v>
      </c>
      <c r="J39" s="16" t="n">
        <v>19.8898590580026</v>
      </c>
      <c r="K39" s="15" t="n">
        <v>0.0285381555490725</v>
      </c>
      <c r="L39" s="14" t="n">
        <v>88838271</v>
      </c>
      <c r="M39" s="15" t="n">
        <v>0.007791772588155</v>
      </c>
      <c r="N39" s="15" t="n">
        <v>0.0722189023483223</v>
      </c>
    </row>
    <row r="40" customFormat="false" ht="15" hidden="false" customHeight="false" outlineLevel="0" collapsed="false">
      <c r="A40" s="7" t="s">
        <v>88</v>
      </c>
      <c r="B40" s="8" t="n">
        <f aca="false">VALUE(LEFT(A40,4))</f>
        <v>2017</v>
      </c>
      <c r="C40" s="8" t="n">
        <f aca="false">VALUE(RIGHT(A40,1))</f>
        <v>2</v>
      </c>
      <c r="D40" s="9" t="n">
        <v>11421614162</v>
      </c>
      <c r="E40" s="9" t="n">
        <v>19963841</v>
      </c>
      <c r="F40" s="9" t="n">
        <v>22232266</v>
      </c>
      <c r="G40" s="9" t="n">
        <v>18896186</v>
      </c>
      <c r="H40" s="10" t="n">
        <v>0.0448623766949483</v>
      </c>
      <c r="I40" s="10" t="n">
        <v>0.0625522686559881</v>
      </c>
      <c r="J40" s="11" t="n">
        <v>20.0420794462126</v>
      </c>
      <c r="K40" s="10" t="n">
        <v>0.0259672478949198</v>
      </c>
      <c r="L40" s="9" t="n">
        <v>84069572</v>
      </c>
      <c r="M40" s="10" t="n">
        <v>0.00736056837567685</v>
      </c>
      <c r="N40" s="10" t="n">
        <v>0.0723953667769641</v>
      </c>
    </row>
    <row r="41" customFormat="false" ht="15" hidden="false" customHeight="false" outlineLevel="0" collapsed="false">
      <c r="A41" s="12" t="s">
        <v>89</v>
      </c>
      <c r="B41" s="13" t="n">
        <f aca="false">VALUE(LEFT(A41,4))</f>
        <v>2017</v>
      </c>
      <c r="C41" s="13" t="n">
        <f aca="false">VALUE(RIGHT(A41,1))</f>
        <v>3</v>
      </c>
      <c r="D41" s="14" t="n">
        <v>11440751895</v>
      </c>
      <c r="E41" s="14" t="n">
        <v>19114696</v>
      </c>
      <c r="F41" s="14" t="n">
        <v>22394211</v>
      </c>
      <c r="G41" s="14" t="n">
        <v>18878331</v>
      </c>
      <c r="H41" s="15" t="n">
        <v>0.0448182044944171</v>
      </c>
      <c r="I41" s="15" t="n">
        <v>0.0630534412875459</v>
      </c>
      <c r="J41" s="16" t="n">
        <v>20.1839684348776</v>
      </c>
      <c r="K41" s="15" t="n">
        <v>0.0283586236124549</v>
      </c>
      <c r="L41" s="14" t="n">
        <v>81030315</v>
      </c>
      <c r="M41" s="15" t="n">
        <v>0.00708260398824076</v>
      </c>
      <c r="N41" s="15" t="n">
        <v>0.0722935649294752</v>
      </c>
    </row>
    <row r="42" customFormat="false" ht="15" hidden="false" customHeight="false" outlineLevel="0" collapsed="false">
      <c r="A42" s="7" t="s">
        <v>90</v>
      </c>
      <c r="B42" s="8" t="n">
        <f aca="false">VALUE(LEFT(A42,4))</f>
        <v>2017</v>
      </c>
      <c r="C42" s="8" t="n">
        <f aca="false">VALUE(RIGHT(A42,1))</f>
        <v>4</v>
      </c>
      <c r="D42" s="9" t="n">
        <v>11462683730</v>
      </c>
      <c r="E42" s="9" t="n">
        <v>21831804</v>
      </c>
      <c r="F42" s="9" t="n">
        <v>21483535</v>
      </c>
      <c r="G42" s="9" t="n">
        <v>33013317</v>
      </c>
      <c r="H42" s="10" t="n">
        <v>0.0437389660056511</v>
      </c>
      <c r="I42" s="10" t="n">
        <v>0.0603303565664948</v>
      </c>
      <c r="J42" s="11" t="n">
        <v>20.3202642133856</v>
      </c>
      <c r="K42" s="10" t="n">
        <v>0.0292897743617289</v>
      </c>
      <c r="L42" s="9" t="n">
        <v>75649582</v>
      </c>
      <c r="M42" s="10" t="n">
        <v>0.00659963964651758</v>
      </c>
      <c r="N42" s="10" t="n">
        <v>0.0722148923057644</v>
      </c>
    </row>
    <row r="43" customFormat="false" ht="15" hidden="false" customHeight="false" outlineLevel="0" collapsed="false">
      <c r="A43" s="12" t="s">
        <v>91</v>
      </c>
      <c r="B43" s="13" t="n">
        <f aca="false">VALUE(LEFT(A43,4))</f>
        <v>2018</v>
      </c>
      <c r="C43" s="13" t="n">
        <f aca="false">VALUE(RIGHT(A43,1))</f>
        <v>1</v>
      </c>
      <c r="D43" s="14" t="n">
        <v>11478609797</v>
      </c>
      <c r="E43" s="14" t="n">
        <v>15552352</v>
      </c>
      <c r="F43" s="14" t="n">
        <v>23245924</v>
      </c>
      <c r="G43" s="14" t="n">
        <v>12445749</v>
      </c>
      <c r="H43" s="15" t="n">
        <v>0.0439575159294876</v>
      </c>
      <c r="I43" s="15" t="n">
        <v>0.0601438465127376</v>
      </c>
      <c r="J43" s="16" t="n">
        <v>20.4591583570959</v>
      </c>
      <c r="K43" s="15" t="n">
        <v>0.028622590910931</v>
      </c>
      <c r="L43" s="14" t="n">
        <v>76620364</v>
      </c>
      <c r="M43" s="15" t="n">
        <v>0.00667505606994544</v>
      </c>
      <c r="N43" s="15" t="n">
        <v>0.0722523028520255</v>
      </c>
    </row>
    <row r="44" customFormat="false" ht="15" hidden="false" customHeight="false" outlineLevel="0" collapsed="false">
      <c r="A44" s="7" t="s">
        <v>92</v>
      </c>
      <c r="B44" s="8" t="n">
        <f aca="false">VALUE(LEFT(A44,4))</f>
        <v>2018</v>
      </c>
      <c r="C44" s="8" t="n">
        <f aca="false">VALUE(RIGHT(A44,1))</f>
        <v>2</v>
      </c>
      <c r="D44" s="9" t="n">
        <v>11491258933</v>
      </c>
      <c r="E44" s="9" t="n">
        <v>12536674</v>
      </c>
      <c r="F44" s="9" t="n">
        <v>21917356</v>
      </c>
      <c r="G44" s="9" t="n">
        <v>15559404</v>
      </c>
      <c r="H44" s="10" t="n">
        <v>0.043664936272479</v>
      </c>
      <c r="I44" s="10" t="n">
        <v>0.0604516491621899</v>
      </c>
      <c r="J44" s="11" t="n">
        <v>20.5967753617517</v>
      </c>
      <c r="K44" s="10" t="n">
        <v>0.0276765650504323</v>
      </c>
      <c r="L44" s="9" t="n">
        <v>75216251</v>
      </c>
      <c r="M44" s="10" t="n">
        <v>0.00654551876679046</v>
      </c>
      <c r="N44" s="10" t="n">
        <v>0.0723392650795467</v>
      </c>
    </row>
    <row r="45" customFormat="false" ht="15" hidden="false" customHeight="false" outlineLevel="0" collapsed="false">
      <c r="A45" s="12" t="s">
        <v>93</v>
      </c>
      <c r="B45" s="13" t="n">
        <f aca="false">VALUE(LEFT(A45,4))</f>
        <v>2018</v>
      </c>
      <c r="C45" s="13" t="n">
        <f aca="false">VALUE(RIGHT(A45,1))</f>
        <v>3</v>
      </c>
      <c r="D45" s="14" t="n">
        <v>11505810453</v>
      </c>
      <c r="E45" s="14" t="n">
        <v>14482775</v>
      </c>
      <c r="F45" s="14" t="n">
        <v>19252049</v>
      </c>
      <c r="G45" s="14" t="n">
        <v>31779373</v>
      </c>
      <c r="H45" s="15" t="n">
        <v>0.0421117682217392</v>
      </c>
      <c r="I45" s="15" t="n">
        <v>0.0576747262591169</v>
      </c>
      <c r="J45" s="16" t="n">
        <v>20.7296563766292</v>
      </c>
      <c r="K45" s="15" t="n">
        <v>0.0270357112136939</v>
      </c>
      <c r="L45" s="14" t="n">
        <v>72329089</v>
      </c>
      <c r="M45" s="15" t="n">
        <v>0.00628630979933631</v>
      </c>
      <c r="N45" s="15" t="n">
        <v>0.0723826384074721</v>
      </c>
    </row>
    <row r="46" customFormat="false" ht="15" hidden="false" customHeight="false" outlineLevel="0" collapsed="false">
      <c r="A46" s="7" t="s">
        <v>94</v>
      </c>
      <c r="B46" s="8" t="n">
        <f aca="false">VALUE(LEFT(A46,4))</f>
        <v>2018</v>
      </c>
      <c r="C46" s="8" t="n">
        <f aca="false">VALUE(RIGHT(A46,1))</f>
        <v>4</v>
      </c>
      <c r="D46" s="9" t="n">
        <v>11518403167</v>
      </c>
      <c r="E46" s="9" t="n">
        <v>12539713</v>
      </c>
      <c r="F46" s="9" t="n">
        <v>20667234</v>
      </c>
      <c r="G46" s="9" t="n">
        <v>-436827</v>
      </c>
      <c r="H46" s="10" t="n">
        <v>0.0431804796019778</v>
      </c>
      <c r="I46" s="10" t="n">
        <v>0.0588292417344499</v>
      </c>
      <c r="J46" s="11" t="n">
        <v>20.8639332002835</v>
      </c>
      <c r="K46" s="10" t="n">
        <v>0.0267550156429472</v>
      </c>
      <c r="L46" s="9" t="n">
        <v>72705145</v>
      </c>
      <c r="M46" s="10" t="n">
        <v>0.00631208544673092</v>
      </c>
      <c r="N46" s="10" t="n">
        <v>0.0723786701734707</v>
      </c>
    </row>
    <row r="47" customFormat="false" ht="15" hidden="false" customHeight="false" outlineLevel="0" collapsed="false">
      <c r="A47" s="12" t="s">
        <v>95</v>
      </c>
      <c r="B47" s="13" t="n">
        <f aca="false">VALUE(LEFT(A47,4))</f>
        <v>2019</v>
      </c>
      <c r="C47" s="13" t="n">
        <f aca="false">VALUE(RIGHT(A47,1))</f>
        <v>1</v>
      </c>
      <c r="D47" s="14" t="n">
        <v>11530148992</v>
      </c>
      <c r="E47" s="14" t="n">
        <v>11585354</v>
      </c>
      <c r="F47" s="14" t="n">
        <v>20194462</v>
      </c>
      <c r="G47" s="14" t="n">
        <v>6442394</v>
      </c>
      <c r="H47" s="15" t="n">
        <v>0.0435673052749395</v>
      </c>
      <c r="I47" s="15" t="n">
        <v>0.058706217324426</v>
      </c>
      <c r="J47" s="16" t="n">
        <v>21.001889753083</v>
      </c>
      <c r="K47" s="15" t="n">
        <v>0.0265275524297846</v>
      </c>
      <c r="L47" s="14" t="n">
        <v>70268737</v>
      </c>
      <c r="M47" s="15" t="n">
        <v>0.00609434770086274</v>
      </c>
      <c r="N47" s="15" t="n">
        <v>0.0723087759305294</v>
      </c>
    </row>
    <row r="48" customFormat="false" ht="15" hidden="false" customHeight="false" outlineLevel="0" collapsed="false">
      <c r="A48" s="7" t="s">
        <v>96</v>
      </c>
      <c r="B48" s="8" t="n">
        <f aca="false">VALUE(LEFT(A48,4))</f>
        <v>2019</v>
      </c>
      <c r="C48" s="8" t="n">
        <f aca="false">VALUE(RIGHT(A48,1))</f>
        <v>2</v>
      </c>
      <c r="D48" s="9" t="n">
        <v>11541291594</v>
      </c>
      <c r="E48" s="9" t="n">
        <v>10993849</v>
      </c>
      <c r="F48" s="9" t="n">
        <v>18121632</v>
      </c>
      <c r="G48" s="9" t="n">
        <v>11307694</v>
      </c>
      <c r="H48" s="10" t="n">
        <v>0.0434840181371818</v>
      </c>
      <c r="I48" s="10" t="n">
        <v>0.0586218183374128</v>
      </c>
      <c r="J48" s="11" t="n">
        <v>21.1310565637998</v>
      </c>
      <c r="K48" s="10" t="n">
        <v>0.0259400412280215</v>
      </c>
      <c r="L48" s="9" t="n">
        <v>66704933</v>
      </c>
      <c r="M48" s="10" t="n">
        <v>0.00577967660349887</v>
      </c>
      <c r="N48" s="10" t="n">
        <v>0.0721646056291675</v>
      </c>
    </row>
    <row r="49" customFormat="false" ht="15" hidden="false" customHeight="false" outlineLevel="0" collapsed="false">
      <c r="A49" s="12" t="s">
        <v>97</v>
      </c>
      <c r="B49" s="13" t="n">
        <f aca="false">VALUE(LEFT(A49,4))</f>
        <v>2019</v>
      </c>
      <c r="C49" s="13" t="n">
        <f aca="false">VALUE(RIGHT(A49,1))</f>
        <v>3</v>
      </c>
      <c r="D49" s="14" t="n">
        <v>11555164286</v>
      </c>
      <c r="E49" s="14" t="n">
        <v>13800788</v>
      </c>
      <c r="F49" s="14" t="n">
        <v>18553796</v>
      </c>
      <c r="G49" s="14" t="n">
        <v>10181368</v>
      </c>
      <c r="H49" s="15" t="n">
        <v>0.0437342019976539</v>
      </c>
      <c r="I49" s="15" t="n">
        <v>0.0580104045193423</v>
      </c>
      <c r="J49" s="16" t="n">
        <v>21.2991017363963</v>
      </c>
      <c r="K49" s="15" t="n">
        <v>0.0274700819647499</v>
      </c>
      <c r="L49" s="14" t="n">
        <v>65457460</v>
      </c>
      <c r="M49" s="15" t="n">
        <v>0.00566477969329323</v>
      </c>
      <c r="N49" s="15" t="n">
        <v>0.0719544402185215</v>
      </c>
    </row>
    <row r="50" customFormat="false" ht="15" hidden="false" customHeight="false" outlineLevel="0" collapsed="false">
      <c r="A50" s="7" t="s">
        <v>98</v>
      </c>
      <c r="B50" s="8" t="n">
        <f aca="false">VALUE(LEFT(A50,4))</f>
        <v>2019</v>
      </c>
      <c r="C50" s="8" t="n">
        <f aca="false">VALUE(RIGHT(A50,1))</f>
        <v>4</v>
      </c>
      <c r="D50" s="9" t="n">
        <v>11571861957</v>
      </c>
      <c r="E50" s="9" t="n">
        <v>16639916</v>
      </c>
      <c r="F50" s="9" t="n">
        <v>17427572</v>
      </c>
      <c r="G50" s="9" t="n">
        <v>6064517</v>
      </c>
      <c r="H50" s="10" t="n">
        <v>0.044592169083719</v>
      </c>
      <c r="I50" s="10" t="n">
        <v>0.0579532374065015</v>
      </c>
      <c r="J50" s="11" t="n">
        <v>21.4262513434916</v>
      </c>
      <c r="K50" s="10" t="n">
        <v>0.0269516844120446</v>
      </c>
      <c r="L50" s="9" t="n">
        <v>60464258</v>
      </c>
      <c r="M50" s="10" t="n">
        <v>0.00522511055046109</v>
      </c>
      <c r="N50" s="10" t="n">
        <v>0.0716759611068721</v>
      </c>
    </row>
    <row r="51" customFormat="false" ht="15" hidden="false" customHeight="false" outlineLevel="0" collapsed="false">
      <c r="A51" s="12" t="s">
        <v>99</v>
      </c>
      <c r="B51" s="13" t="n">
        <f aca="false">VALUE(LEFT(A51,4))</f>
        <v>2020</v>
      </c>
      <c r="C51" s="13" t="n">
        <f aca="false">VALUE(RIGHT(A51,1))</f>
        <v>1</v>
      </c>
      <c r="D51" s="14" t="n">
        <v>11577953958</v>
      </c>
      <c r="E51" s="14" t="n">
        <v>6007322</v>
      </c>
      <c r="F51" s="14" t="n">
        <v>16342020</v>
      </c>
      <c r="G51" s="14" t="n">
        <v>-2754684</v>
      </c>
      <c r="H51" s="15" t="n">
        <v>0.0453424350195537</v>
      </c>
      <c r="I51" s="15" t="n">
        <v>0.058553888666283</v>
      </c>
      <c r="J51" s="16" t="n">
        <v>21.5542832191178</v>
      </c>
      <c r="K51" s="15" t="n">
        <v>0.0263020838852709</v>
      </c>
      <c r="L51" s="14" t="n">
        <v>56641949</v>
      </c>
      <c r="M51" s="15" t="n">
        <v>0.00489222441248889</v>
      </c>
      <c r="N51" s="15" t="n">
        <v>0.0713249412572391</v>
      </c>
    </row>
    <row r="52" customFormat="false" ht="15" hidden="false" customHeight="false" outlineLevel="0" collapsed="false">
      <c r="A52" s="7" t="s">
        <v>100</v>
      </c>
      <c r="B52" s="8" t="n">
        <f aca="false">VALUE(LEFT(A52,4))</f>
        <v>2020</v>
      </c>
      <c r="C52" s="8" t="n">
        <f aca="false">VALUE(RIGHT(A52,1))</f>
        <v>2</v>
      </c>
      <c r="D52" s="9" t="n">
        <v>11585158744</v>
      </c>
      <c r="E52" s="9" t="n">
        <v>7013832</v>
      </c>
      <c r="F52" s="9" t="n">
        <v>12896987</v>
      </c>
      <c r="G52" s="9" t="n">
        <v>-9419514</v>
      </c>
      <c r="H52" s="10" t="n">
        <v>0.0467436114572415</v>
      </c>
      <c r="I52" s="10" t="n">
        <v>0.0608763972413756</v>
      </c>
      <c r="J52" s="11" t="n">
        <v>21.672527076969</v>
      </c>
      <c r="K52" s="10" t="n">
        <v>0.0256243937227826</v>
      </c>
      <c r="L52" s="9" t="n">
        <v>53945687</v>
      </c>
      <c r="M52" s="10" t="n">
        <v>0.00465644780464823</v>
      </c>
      <c r="N52" s="10" t="n">
        <v>0.0710109068836896</v>
      </c>
    </row>
    <row r="53" customFormat="false" ht="15" hidden="false" customHeight="false" outlineLevel="0" collapsed="false">
      <c r="A53" s="12" t="s">
        <v>101</v>
      </c>
      <c r="B53" s="13" t="n">
        <f aca="false">VALUE(LEFT(A53,4))</f>
        <v>2020</v>
      </c>
      <c r="C53" s="13" t="n">
        <f aca="false">VALUE(RIGHT(A53,1))</f>
        <v>3</v>
      </c>
      <c r="D53" s="14" t="n">
        <v>11597135958</v>
      </c>
      <c r="E53" s="14" t="n">
        <v>11764627</v>
      </c>
      <c r="F53" s="14" t="n">
        <v>12892863</v>
      </c>
      <c r="G53" s="14" t="n">
        <v>-13837295</v>
      </c>
      <c r="H53" s="15" t="n">
        <v>0.0489060645709471</v>
      </c>
      <c r="I53" s="15" t="n">
        <v>0.063018739225531</v>
      </c>
      <c r="J53" s="16" t="n">
        <v>21.778561188374</v>
      </c>
      <c r="K53" s="15" t="n">
        <v>0.022510782750913</v>
      </c>
      <c r="L53" s="14" t="n">
        <v>49916418</v>
      </c>
      <c r="M53" s="15" t="n">
        <v>0.00430420219102169</v>
      </c>
      <c r="N53" s="15" t="n">
        <v>0.0706917527894006</v>
      </c>
    </row>
    <row r="54" customFormat="false" ht="15" hidden="false" customHeight="false" outlineLevel="0" collapsed="false">
      <c r="A54" s="7" t="s">
        <v>102</v>
      </c>
      <c r="B54" s="8" t="n">
        <f aca="false">VALUE(LEFT(A54,4))</f>
        <v>2020</v>
      </c>
      <c r="C54" s="8" t="n">
        <f aca="false">VALUE(RIGHT(A54,1))</f>
        <v>4</v>
      </c>
      <c r="D54" s="9" t="n">
        <v>11609267558</v>
      </c>
      <c r="E54" s="9" t="n">
        <v>11888228</v>
      </c>
      <c r="F54" s="9" t="n">
        <v>14106972</v>
      </c>
      <c r="G54" s="9" t="n">
        <v>-3856586</v>
      </c>
      <c r="H54" s="10" t="n">
        <v>0.0501766486205744</v>
      </c>
      <c r="I54" s="10" t="n">
        <v>0.0630807715949555</v>
      </c>
      <c r="J54" s="11" t="n">
        <v>21.9060871442282</v>
      </c>
      <c r="K54" s="10" t="n">
        <v>0.0223947620628638</v>
      </c>
      <c r="L54" s="9" t="n">
        <v>47976208</v>
      </c>
      <c r="M54" s="10" t="n">
        <v>0.00413257836985068</v>
      </c>
      <c r="N54" s="10" t="n">
        <v>0.0703959114001157</v>
      </c>
    </row>
    <row r="55" customFormat="false" ht="15" hidden="false" customHeight="false" outlineLevel="0" collapsed="false">
      <c r="A55" s="12" t="s">
        <v>103</v>
      </c>
      <c r="B55" s="13" t="n">
        <f aca="false">VALUE(LEFT(A55,4))</f>
        <v>2021</v>
      </c>
      <c r="C55" s="13" t="n">
        <f aca="false">VALUE(RIGHT(A55,1))</f>
        <v>1</v>
      </c>
      <c r="D55" s="14" t="n">
        <v>11611792502</v>
      </c>
      <c r="E55" s="14" t="n">
        <v>2513370</v>
      </c>
      <c r="F55" s="14" t="n">
        <v>15359763</v>
      </c>
      <c r="G55" s="14" t="n">
        <v>4601847</v>
      </c>
      <c r="H55" s="15" t="n">
        <v>0.0500086020224683</v>
      </c>
      <c r="I55" s="15" t="n">
        <v>0.0618017328788449</v>
      </c>
      <c r="J55" s="16" t="n">
        <v>22.063814865201</v>
      </c>
      <c r="K55" s="15" t="n">
        <v>0.0236394613962961</v>
      </c>
      <c r="L55" s="14" t="n">
        <v>47388871</v>
      </c>
      <c r="M55" s="15" t="n">
        <v>0.00408109867549199</v>
      </c>
      <c r="N55" s="15" t="n">
        <v>0.0700696084960065</v>
      </c>
    </row>
    <row r="56" customFormat="false" ht="15" hidden="false" customHeight="false" outlineLevel="0" collapsed="false">
      <c r="A56" s="7" t="s">
        <v>104</v>
      </c>
      <c r="B56" s="8" t="n">
        <f aca="false">VALUE(LEFT(A56,4))</f>
        <v>2021</v>
      </c>
      <c r="C56" s="8" t="n">
        <f aca="false">VALUE(RIGHT(A56,1))</f>
        <v>2</v>
      </c>
      <c r="D56" s="9" t="n">
        <v>11618092827</v>
      </c>
      <c r="E56" s="9" t="n">
        <v>6276260</v>
      </c>
      <c r="F56" s="9" t="n">
        <v>13206797</v>
      </c>
      <c r="G56" s="9" t="n">
        <v>13486775</v>
      </c>
      <c r="H56" s="10" t="n">
        <v>0.0493679476090142</v>
      </c>
      <c r="I56" s="10" t="n">
        <v>0.0596511642484101</v>
      </c>
      <c r="J56" s="11" t="n">
        <v>22.2565932738956</v>
      </c>
      <c r="K56" s="10" t="n">
        <v>0.0269496120527293</v>
      </c>
      <c r="L56" s="9" t="n">
        <v>46504015</v>
      </c>
      <c r="M56" s="10" t="n">
        <v>0.00400272365632391</v>
      </c>
      <c r="N56" s="10" t="n">
        <v>0.0697418708168007</v>
      </c>
    </row>
    <row r="57" customFormat="false" ht="15" hidden="false" customHeight="false" outlineLevel="0" collapsed="false">
      <c r="A57" s="12" t="s">
        <v>105</v>
      </c>
      <c r="B57" s="13" t="n">
        <f aca="false">VALUE(LEFT(A57,4))</f>
        <v>2021</v>
      </c>
      <c r="C57" s="13" t="n">
        <f aca="false">VALUE(RIGHT(A57,1))</f>
        <v>3</v>
      </c>
      <c r="D57" s="14" t="n">
        <v>11621223576</v>
      </c>
      <c r="E57" s="14" t="n">
        <v>3095717</v>
      </c>
      <c r="F57" s="14" t="n">
        <v>14388118</v>
      </c>
      <c r="G57" s="14" t="n">
        <v>33295630</v>
      </c>
      <c r="H57" s="15" t="n">
        <v>0.0467633140732547</v>
      </c>
      <c r="I57" s="15" t="n">
        <v>0.056038883147967</v>
      </c>
      <c r="J57" s="16" t="n">
        <v>22.4612612845007</v>
      </c>
      <c r="K57" s="15" t="n">
        <v>0.0313473461456765</v>
      </c>
      <c r="L57" s="14" t="n">
        <v>48593578</v>
      </c>
      <c r="M57" s="15" t="n">
        <v>0.00418145109094664</v>
      </c>
      <c r="N57" s="15" t="n">
        <v>0.0694957485353476</v>
      </c>
    </row>
    <row r="58" customFormat="false" ht="15" hidden="false" customHeight="false" outlineLevel="0" collapsed="false">
      <c r="A58" s="7" t="s">
        <v>106</v>
      </c>
      <c r="B58" s="8" t="n">
        <f aca="false">VALUE(LEFT(A58,4))</f>
        <v>2021</v>
      </c>
      <c r="C58" s="8" t="n">
        <f aca="false">VALUE(RIGHT(A58,1))</f>
        <v>4</v>
      </c>
      <c r="D58" s="9" t="n">
        <v>11624459312</v>
      </c>
      <c r="E58" s="9" t="n">
        <v>3133589</v>
      </c>
      <c r="F58" s="9" t="n">
        <v>13986241</v>
      </c>
      <c r="G58" s="9" t="n">
        <v>20277188</v>
      </c>
      <c r="H58" s="10" t="n">
        <v>0.0452622175258383</v>
      </c>
      <c r="I58" s="10" t="n">
        <v>0.0532118223286931</v>
      </c>
      <c r="J58" s="11" t="n">
        <v>22.6789030387495</v>
      </c>
      <c r="K58" s="10" t="n">
        <v>0.0352785912624719</v>
      </c>
      <c r="L58" s="9" t="n">
        <v>50153623</v>
      </c>
      <c r="M58" s="10" t="n">
        <v>0.00431449082093875</v>
      </c>
      <c r="N58" s="10" t="n">
        <v>0.0693061249996391</v>
      </c>
    </row>
    <row r="59" customFormat="false" ht="15" hidden="false" customHeight="false" outlineLevel="0" collapsed="false">
      <c r="A59" s="12" t="s">
        <v>107</v>
      </c>
      <c r="B59" s="13" t="n">
        <f aca="false">VALUE(LEFT(A59,4))</f>
        <v>2022</v>
      </c>
      <c r="C59" s="13" t="n">
        <f aca="false">VALUE(RIGHT(A59,1))</f>
        <v>1</v>
      </c>
      <c r="D59" s="14" t="n">
        <v>11626342613</v>
      </c>
      <c r="E59" s="14" t="n">
        <v>1872571</v>
      </c>
      <c r="F59" s="14" t="n">
        <v>16622307</v>
      </c>
      <c r="G59" s="14" t="n">
        <v>14489102</v>
      </c>
      <c r="H59" s="15" t="n">
        <v>0.0441812189007439</v>
      </c>
      <c r="I59" s="15" t="n">
        <v>0.051283967932086</v>
      </c>
      <c r="J59" s="16" t="n">
        <v>22.9211001613055</v>
      </c>
      <c r="K59" s="15" t="n">
        <v>0.0388548082614963</v>
      </c>
      <c r="L59" s="14" t="n">
        <v>52370176</v>
      </c>
      <c r="M59" s="15" t="n">
        <v>0.00450444114225933</v>
      </c>
      <c r="N59" s="15" t="n">
        <v>0.0691653594317299</v>
      </c>
    </row>
    <row r="60" customFormat="false" ht="15" hidden="false" customHeight="false" outlineLevel="0" collapsed="false">
      <c r="A60" s="7" t="s">
        <v>108</v>
      </c>
      <c r="B60" s="8" t="n">
        <f aca="false">VALUE(LEFT(A60,4))</f>
        <v>2022</v>
      </c>
      <c r="C60" s="8" t="n">
        <f aca="false">VALUE(RIGHT(A60,1))</f>
        <v>2</v>
      </c>
      <c r="D60" s="9" t="n">
        <v>11628740488</v>
      </c>
      <c r="E60" s="9" t="n">
        <v>2268122</v>
      </c>
      <c r="F60" s="9" t="n">
        <v>13186304</v>
      </c>
      <c r="G60" s="9" t="n">
        <v>22123008</v>
      </c>
      <c r="H60" s="10" t="n">
        <v>0.0424685528505536</v>
      </c>
      <c r="I60" s="10" t="n">
        <v>0.0489460268472724</v>
      </c>
      <c r="J60" s="11" t="n">
        <v>23.1605232623402</v>
      </c>
      <c r="K60" s="10" t="n">
        <v>0.0406140318655535</v>
      </c>
      <c r="L60" s="9" t="n">
        <v>52752174</v>
      </c>
      <c r="M60" s="10" t="n">
        <v>0.00453636178865943</v>
      </c>
      <c r="N60" s="10" t="n">
        <v>0.0691121868630036</v>
      </c>
    </row>
    <row r="61" customFormat="false" ht="15" hidden="false" customHeight="false" outlineLevel="0" collapsed="false">
      <c r="A61" s="12" t="s">
        <v>109</v>
      </c>
      <c r="B61" s="13" t="n">
        <f aca="false">VALUE(LEFT(A61,4))</f>
        <v>2022</v>
      </c>
      <c r="C61" s="13" t="n">
        <f aca="false">VALUE(RIGHT(A61,1))</f>
        <v>3</v>
      </c>
      <c r="D61" s="14" t="n">
        <v>11634485453</v>
      </c>
      <c r="E61" s="14" t="n">
        <v>5733036</v>
      </c>
      <c r="F61" s="14" t="n">
        <v>15534726</v>
      </c>
      <c r="G61" s="14" t="n">
        <v>9156511</v>
      </c>
      <c r="H61" s="15" t="n">
        <v>0.0421621473490702</v>
      </c>
      <c r="I61" s="15" t="n">
        <v>0.0481578502569707</v>
      </c>
      <c r="J61" s="16" t="n">
        <v>23.3827505079225</v>
      </c>
      <c r="K61" s="15" t="n">
        <v>0.0410257114126391</v>
      </c>
      <c r="L61" s="14" t="n">
        <v>55419178</v>
      </c>
      <c r="M61" s="15" t="n">
        <v>0.00476335444518605</v>
      </c>
      <c r="N61" s="15" t="n">
        <v>0.069197887990655</v>
      </c>
    </row>
    <row r="62" customFormat="false" ht="15" hidden="false" customHeight="false" outlineLevel="0" collapsed="false">
      <c r="A62" s="7" t="s">
        <v>110</v>
      </c>
      <c r="B62" s="8" t="n">
        <f aca="false">VALUE(LEFT(A62,4))</f>
        <v>2022</v>
      </c>
      <c r="C62" s="8" t="n">
        <f aca="false">VALUE(RIGHT(A62,1))</f>
        <v>4</v>
      </c>
      <c r="D62" s="9" t="n">
        <v>11639596469</v>
      </c>
      <c r="E62" s="9" t="n">
        <v>5107016</v>
      </c>
      <c r="F62" s="9" t="n">
        <v>15366652</v>
      </c>
      <c r="G62" s="9" t="n">
        <v>20240853</v>
      </c>
      <c r="H62" s="10" t="n">
        <v>0.0408552340509838</v>
      </c>
      <c r="I62" s="10" t="n">
        <v>0.0465439854633727</v>
      </c>
      <c r="J62" s="11" t="n">
        <v>23.6093602415413</v>
      </c>
      <c r="K62" s="10" t="n">
        <v>0.0410274342282776</v>
      </c>
      <c r="L62" s="9" t="n">
        <v>55556803</v>
      </c>
      <c r="M62" s="10" t="n">
        <v>0.00477308669144722</v>
      </c>
      <c r="N62" s="10" t="n">
        <v>0.069408776126205</v>
      </c>
    </row>
    <row r="63" customFormat="false" ht="15" hidden="false" customHeight="false" outlineLevel="0" collapsed="false">
      <c r="A63" s="12" t="s">
        <v>111</v>
      </c>
      <c r="B63" s="13" t="n">
        <f aca="false">VALUE(LEFT(A63,4))</f>
        <v>2023</v>
      </c>
      <c r="C63" s="13" t="n">
        <f aca="false">VALUE(RIGHT(A63,1))</f>
        <v>1</v>
      </c>
      <c r="D63" s="14" t="n">
        <v>11647626179</v>
      </c>
      <c r="E63" s="14" t="n">
        <v>8004479</v>
      </c>
      <c r="F63" s="14" t="n">
        <v>13694818</v>
      </c>
      <c r="G63" s="14" t="n">
        <v>5800123</v>
      </c>
      <c r="H63" s="15" t="n">
        <v>0.0410044797678255</v>
      </c>
      <c r="I63" s="15" t="n">
        <v>0.0468307848838754</v>
      </c>
      <c r="J63" s="16" t="n">
        <v>23.8364025810123</v>
      </c>
      <c r="K63" s="15" t="n">
        <v>0.0399327437716948</v>
      </c>
      <c r="L63" s="14" t="n">
        <v>52956910</v>
      </c>
      <c r="M63" s="15" t="n">
        <v>0.00454658392930555</v>
      </c>
      <c r="N63" s="15" t="n">
        <v>0.0697312138978947</v>
      </c>
    </row>
    <row r="64" customFormat="false" ht="15" hidden="false" customHeight="false" outlineLevel="0" collapsed="false">
      <c r="A64" s="7" t="s">
        <v>112</v>
      </c>
      <c r="B64" s="8" t="n">
        <f aca="false">VALUE(LEFT(A64,4))</f>
        <v>2023</v>
      </c>
      <c r="C64" s="8" t="n">
        <f aca="false">VALUE(RIGHT(A64,1))</f>
        <v>2</v>
      </c>
      <c r="D64" s="9" t="n">
        <v>11656737626</v>
      </c>
      <c r="E64" s="9" t="n">
        <v>9083386</v>
      </c>
      <c r="F64" s="9" t="n">
        <v>13217862</v>
      </c>
      <c r="G64" s="9" t="n">
        <v>11453251</v>
      </c>
      <c r="H64" s="10" t="n">
        <v>0.0407789839019578</v>
      </c>
      <c r="I64" s="10" t="n">
        <v>0.0466626460058972</v>
      </c>
      <c r="J64" s="11" t="n">
        <v>24.0660123148288</v>
      </c>
      <c r="K64" s="10" t="n">
        <v>0.0390962260322025</v>
      </c>
      <c r="L64" s="9" t="n">
        <v>52044495</v>
      </c>
      <c r="M64" s="10" t="n">
        <v>0.00446475649275286</v>
      </c>
      <c r="N64" s="10" t="n">
        <v>0.0701070883059911</v>
      </c>
    </row>
    <row r="65" customFormat="false" ht="15" hidden="false" customHeight="false" outlineLevel="0" collapsed="false">
      <c r="A65" s="12" t="s">
        <v>113</v>
      </c>
      <c r="B65" s="13" t="n">
        <f aca="false">VALUE(LEFT(A65,4))</f>
        <v>2023</v>
      </c>
      <c r="C65" s="13" t="n">
        <f aca="false">VALUE(RIGHT(A65,1))</f>
        <v>3</v>
      </c>
      <c r="D65" s="14" t="n">
        <v>11665323931</v>
      </c>
      <c r="E65" s="14" t="n">
        <v>8583005</v>
      </c>
      <c r="F65" s="14" t="n">
        <v>14232428</v>
      </c>
      <c r="G65" s="14" t="n">
        <v>12874068</v>
      </c>
      <c r="H65" s="15" t="n">
        <v>0.0403840734973586</v>
      </c>
      <c r="I65" s="15" t="n">
        <v>0.0463791140776857</v>
      </c>
      <c r="J65" s="16" t="n">
        <v>24.2893808542984</v>
      </c>
      <c r="K65" s="15" t="n">
        <v>0.0387734687614589</v>
      </c>
      <c r="L65" s="14" t="n">
        <v>51822534</v>
      </c>
      <c r="M65" s="15" t="n">
        <v>0.00444244277368794</v>
      </c>
      <c r="N65" s="15" t="n">
        <v>0.0705301517411814</v>
      </c>
    </row>
    <row r="66" customFormat="false" ht="15" hidden="false" customHeight="false" outlineLevel="0" collapsed="false">
      <c r="A66" s="7" t="s">
        <v>114</v>
      </c>
      <c r="B66" s="8" t="n">
        <f aca="false">VALUE(LEFT(A66,4))</f>
        <v>2023</v>
      </c>
      <c r="C66" s="8" t="n">
        <f aca="false">VALUE(RIGHT(A66,1))</f>
        <v>4</v>
      </c>
      <c r="D66" s="9" t="n">
        <v>11674788329</v>
      </c>
      <c r="E66" s="9" t="n">
        <v>9458942</v>
      </c>
      <c r="F66" s="9" t="n">
        <v>12009118</v>
      </c>
      <c r="G66" s="9" t="n">
        <v>12171308</v>
      </c>
      <c r="H66" s="10" t="n">
        <v>0.0401230836739396</v>
      </c>
      <c r="I66" s="10" t="n">
        <v>0.0457006274156326</v>
      </c>
      <c r="J66" s="11" t="n">
        <v>24.4982278221297</v>
      </c>
      <c r="K66" s="10" t="n">
        <v>0.0376489481923554</v>
      </c>
      <c r="L66" s="9" t="n">
        <v>49049662</v>
      </c>
      <c r="M66" s="10" t="n">
        <v>0.00420133201714342</v>
      </c>
      <c r="N66" s="10" t="n">
        <v>0.0710087968996323</v>
      </c>
    </row>
    <row r="67" customFormat="false" ht="15" hidden="false" customHeight="false" outlineLevel="0" collapsed="false">
      <c r="A67" s="12" t="s">
        <v>115</v>
      </c>
      <c r="B67" s="13" t="n">
        <f aca="false">VALUE(LEFT(A67,4))</f>
        <v>2024</v>
      </c>
      <c r="C67" s="13" t="n">
        <f aca="false">VALUE(RIGHT(A67,1))</f>
        <v>1</v>
      </c>
      <c r="D67" s="14" t="n">
        <v>11682904405</v>
      </c>
      <c r="E67" s="14" t="n">
        <v>8107161</v>
      </c>
      <c r="F67" s="14" t="n">
        <v>15358433</v>
      </c>
      <c r="G67" s="14" t="n">
        <v>2526677</v>
      </c>
      <c r="H67" s="15" t="n">
        <v>0.0405712286575883</v>
      </c>
      <c r="I67" s="15" t="n">
        <v>0.0458210534785601</v>
      </c>
      <c r="J67" s="16" t="n">
        <v>24.703353906564</v>
      </c>
      <c r="K67" s="15" t="n">
        <v>0.0363708962627754</v>
      </c>
      <c r="L67" s="14" t="n">
        <v>49023945</v>
      </c>
      <c r="M67" s="15" t="n">
        <v>0.00419621211477336</v>
      </c>
      <c r="N67" s="15" t="n">
        <v>0.0714613330100983</v>
      </c>
    </row>
    <row r="68" customFormat="false" ht="15" hidden="false" customHeight="false" outlineLevel="0" collapsed="false">
      <c r="A68" s="7" t="s">
        <v>116</v>
      </c>
      <c r="B68" s="8" t="n">
        <f aca="false">VALUE(LEFT(A68,4))</f>
        <v>2024</v>
      </c>
      <c r="C68" s="8" t="n">
        <f aca="false">VALUE(RIGHT(A68,1))</f>
        <v>2</v>
      </c>
      <c r="D68" s="9" t="n">
        <v>11689212142</v>
      </c>
      <c r="E68" s="9" t="n">
        <v>6299729</v>
      </c>
      <c r="F68" s="9" t="n">
        <v>12335984</v>
      </c>
      <c r="G68" s="9" t="n">
        <v>8961534</v>
      </c>
      <c r="H68" s="10" t="n">
        <v>0.0403211055864504</v>
      </c>
      <c r="I68" s="10" t="n">
        <v>0.04573304869644</v>
      </c>
      <c r="J68" s="11" t="n">
        <v>24.8989896954805</v>
      </c>
      <c r="K68" s="10" t="n">
        <v>0.0346121895790139</v>
      </c>
      <c r="L68" s="9" t="n">
        <v>46270531</v>
      </c>
      <c r="M68" s="10" t="n">
        <v>0.00395839603541349</v>
      </c>
      <c r="N68" s="10" t="n">
        <v>0.0719444023788198</v>
      </c>
    </row>
    <row r="69" customFormat="false" ht="15" hidden="false" customHeight="false" outlineLevel="0" collapsed="false">
      <c r="A69" s="12" t="s">
        <v>117</v>
      </c>
      <c r="B69" s="13" t="n">
        <f aca="false">VALUE(LEFT(A69,4))</f>
        <v>2024</v>
      </c>
      <c r="C69" s="13" t="n">
        <f aca="false">VALUE(RIGHT(A69,1))</f>
        <v>3</v>
      </c>
      <c r="D69" s="14" t="n">
        <v>11695128390</v>
      </c>
      <c r="E69" s="14" t="n">
        <v>5820213</v>
      </c>
      <c r="F69" s="14" t="n">
        <v>13623965</v>
      </c>
      <c r="G69" s="14" t="n">
        <v>4296370</v>
      </c>
      <c r="H69" s="15" t="n">
        <v>0.0404280651937332</v>
      </c>
      <c r="I69" s="15" t="n">
        <v>0.0459219069219492</v>
      </c>
      <c r="J69" s="16" t="n">
        <v>25.098103332291</v>
      </c>
      <c r="K69" s="15" t="n">
        <v>0.0332953105245348</v>
      </c>
      <c r="L69" s="14" t="n">
        <v>49301524</v>
      </c>
      <c r="M69" s="15" t="n">
        <v>0.00421556073229223</v>
      </c>
      <c r="N69" s="15" t="n">
        <v>0.0724604124566622</v>
      </c>
    </row>
    <row r="70" customFormat="false" ht="15" hidden="false" customHeight="false" outlineLevel="0" collapsed="false">
      <c r="A70" s="7" t="s">
        <v>118</v>
      </c>
      <c r="B70" s="8" t="n">
        <f aca="false">VALUE(LEFT(A70,4))</f>
        <v>2024</v>
      </c>
      <c r="C70" s="8" t="n">
        <f aca="false">VALUE(RIGHT(A70,1))</f>
        <v>4</v>
      </c>
      <c r="D70" s="9" t="n">
        <v>11701633993</v>
      </c>
      <c r="E70" s="9" t="n">
        <v>6497742</v>
      </c>
      <c r="F70" s="9" t="n">
        <v>13491280</v>
      </c>
      <c r="G70" s="9" t="n">
        <v>4023221</v>
      </c>
      <c r="H70" s="10" t="n">
        <v>0.0406166477505891</v>
      </c>
      <c r="I70" s="10" t="n">
        <v>0.0460502493820326</v>
      </c>
      <c r="J70" s="11" t="n">
        <v>25.2782736983994</v>
      </c>
      <c r="K70" s="10" t="n">
        <v>0.0318409103684272</v>
      </c>
      <c r="L70" s="9" t="n">
        <v>51361359</v>
      </c>
      <c r="M70" s="10" t="n">
        <v>0.00438924675226765</v>
      </c>
      <c r="N70" s="10" t="n">
        <v>0.0729189327160587</v>
      </c>
    </row>
    <row r="71" customFormat="false" ht="15" hidden="false" customHeight="false" outlineLevel="0" collapsed="false">
      <c r="A71" s="12" t="s">
        <v>119</v>
      </c>
      <c r="B71" s="13" t="n">
        <f aca="false">VALUE(LEFT(A71,4))</f>
        <v>2025</v>
      </c>
      <c r="C71" s="13" t="n">
        <f aca="false">VALUE(RIGHT(A71,1))</f>
        <v>1</v>
      </c>
      <c r="D71" s="14" t="n">
        <v>11708406006</v>
      </c>
      <c r="E71" s="14" t="n">
        <v>6764513</v>
      </c>
      <c r="F71" s="14" t="n">
        <v>16664702</v>
      </c>
      <c r="G71" s="14" t="n">
        <v>-6731343</v>
      </c>
      <c r="H71" s="15" t="n">
        <v>0.0417477006476811</v>
      </c>
      <c r="I71" s="15" t="n">
        <v>0.0471775944429752</v>
      </c>
      <c r="J71" s="16" t="n">
        <v>25.469512539689</v>
      </c>
      <c r="K71" s="15" t="n">
        <v>0.0310143568368405</v>
      </c>
      <c r="L71" s="14" t="n">
        <v>55180336</v>
      </c>
      <c r="M71" s="15" t="n">
        <v>0.00471288200731361</v>
      </c>
      <c r="N71" s="15" t="n">
        <v>0.0733127212195421</v>
      </c>
    </row>
    <row r="72" customFormat="false" ht="15" hidden="false" customHeight="false" outlineLevel="0" collapsed="false">
      <c r="A72" s="7" t="s">
        <v>120</v>
      </c>
      <c r="B72" s="8" t="n">
        <f aca="false">VALUE(LEFT(A72,4))</f>
        <v>2025</v>
      </c>
      <c r="C72" s="8" t="n">
        <f aca="false">VALUE(RIGHT(A72,1))</f>
        <v>2</v>
      </c>
      <c r="D72" s="9" t="n">
        <v>11713201202</v>
      </c>
      <c r="E72" s="9" t="n">
        <v>4792756</v>
      </c>
      <c r="F72" s="9" t="n">
        <v>14332581</v>
      </c>
      <c r="G72" s="9" t="n">
        <v>-7945334</v>
      </c>
      <c r="H72" s="10" t="n">
        <v>0.0428191243666472</v>
      </c>
      <c r="I72" s="10" t="n">
        <v>0.0478009055481696</v>
      </c>
      <c r="J72" s="11" t="n">
        <v>25.6585305191164</v>
      </c>
      <c r="K72" s="10" t="n">
        <v>0.030504885255397</v>
      </c>
      <c r="L72" s="9" t="n">
        <v>57485323</v>
      </c>
      <c r="M72" s="10" t="n">
        <v>0.0049077380306747</v>
      </c>
      <c r="N72" s="10" t="n">
        <v>0.073509271456798</v>
      </c>
    </row>
    <row r="73" customFormat="false" ht="15" hidden="false" customHeight="false" outlineLevel="0" collapsed="false">
      <c r="A73" s="12" t="s">
        <v>121</v>
      </c>
      <c r="B73" s="13" t="n">
        <f aca="false">VALUE(LEFT(A73,4))</f>
        <v>2025</v>
      </c>
      <c r="C73" s="13" t="n">
        <f aca="false">VALUE(RIGHT(A73,1))</f>
        <v>3</v>
      </c>
      <c r="D73" s="14" t="n">
        <v>11721569823</v>
      </c>
      <c r="E73" s="14" t="n">
        <v>8368621</v>
      </c>
      <c r="F73" s="14" t="n">
        <v>13527318</v>
      </c>
      <c r="G73" s="14" t="n">
        <v>3711503</v>
      </c>
      <c r="H73" s="15" t="n">
        <v>0.0431845660302902</v>
      </c>
      <c r="I73" s="15" t="n">
        <v>0.0480403723938874</v>
      </c>
      <c r="J73" s="16" t="n">
        <v>25.8236091697122</v>
      </c>
      <c r="K73" s="15" t="n">
        <v>0.0289067993631112</v>
      </c>
      <c r="L73" s="14" t="n">
        <v>57792493</v>
      </c>
      <c r="M73" s="15" t="n">
        <v>0.00493043968279743</v>
      </c>
      <c r="N73" s="15" t="n">
        <v>0.0737168224566018</v>
      </c>
    </row>
    <row r="74" customFormat="false" ht="15" hidden="false" customHeight="false" outlineLevel="0" collapsed="false">
      <c r="A74" s="7" t="s">
        <v>122</v>
      </c>
      <c r="B74" s="8" t="n">
        <f aca="false">VALUE(LEFT(A74,4))</f>
        <v>2025</v>
      </c>
      <c r="C74" s="8" t="n">
        <f aca="false">VALUE(RIGHT(A74,1))</f>
        <v>4</v>
      </c>
      <c r="D74" s="9" t="n">
        <v>11729794634</v>
      </c>
      <c r="E74" s="9" t="n">
        <v>8179027</v>
      </c>
      <c r="F74" s="9" t="n">
        <v>13031404</v>
      </c>
      <c r="G74" s="9" t="n">
        <v>10199921</v>
      </c>
      <c r="H74" s="10" t="n">
        <v>0.0429854085031034</v>
      </c>
      <c r="I74" s="10" t="n">
        <v>0.0476457329469945</v>
      </c>
      <c r="J74" s="11" t="n">
        <v>25.9970933593948</v>
      </c>
      <c r="K74" s="10" t="n">
        <v>0.0284362638672155</v>
      </c>
      <c r="L74" s="9" t="n">
        <v>58617729</v>
      </c>
      <c r="M74" s="10" t="n">
        <v>0.0049973363412596</v>
      </c>
      <c r="N74" s="10" t="n">
        <v>0.0737790258605445</v>
      </c>
    </row>
    <row r="75" customFormat="false" ht="15" hidden="false" customHeight="false" outlineLevel="0" collapsed="false">
      <c r="A75" s="12" t="s">
        <v>123</v>
      </c>
      <c r="B75" s="13" t="n">
        <f aca="false">VALUE(LEFT(A75,4))</f>
        <v>2026</v>
      </c>
      <c r="C75" s="13" t="n">
        <f aca="false">VALUE(RIGHT(A75,1))</f>
        <v>1</v>
      </c>
      <c r="D75" s="14" t="n">
        <v>11735046872</v>
      </c>
      <c r="E75" s="14" t="n">
        <v>5259519</v>
      </c>
      <c r="F75" s="14" t="n">
        <v>12495086</v>
      </c>
      <c r="G75" s="14" t="n">
        <v>-4143761</v>
      </c>
      <c r="H75" s="15" t="n">
        <v>0.0437704618995236</v>
      </c>
      <c r="I75" s="15" t="n">
        <v>0.0480724599396176</v>
      </c>
      <c r="J75" s="16" t="n">
        <v>26.1599735500724</v>
      </c>
      <c r="K75" s="15" t="n">
        <v>0.0271093139025517</v>
      </c>
      <c r="L75" s="14" t="n">
        <v>60742082</v>
      </c>
      <c r="M75" s="15" t="n">
        <v>0.00517612606600929</v>
      </c>
      <c r="N75" s="15" t="n">
        <v>0.07380388311485</v>
      </c>
    </row>
    <row r="76" customFormat="false" ht="15" hidden="false" customHeight="false" outlineLevel="0" collapsed="false">
      <c r="A76" s="7" t="s">
        <v>124</v>
      </c>
      <c r="B76" s="8" t="n">
        <f aca="false">VALUE(LEFT(A76,4))</f>
        <v>2026</v>
      </c>
      <c r="C76" s="8" t="n">
        <f aca="false">VALUE(RIGHT(A76,1))</f>
        <v>2</v>
      </c>
      <c r="D76" s="9" t="n">
        <v>11743335722</v>
      </c>
      <c r="E76" s="9" t="n">
        <v>8257377</v>
      </c>
      <c r="F76" s="9" t="n">
        <v>9936938</v>
      </c>
      <c r="G76" s="9" t="n">
        <v>10235370</v>
      </c>
      <c r="H76" s="10" t="n">
        <v>0.0435681354184145</v>
      </c>
      <c r="I76" s="10" t="n">
        <v>0.0481144697804843</v>
      </c>
      <c r="J76" s="11" t="n">
        <v>26.2183477081283</v>
      </c>
      <c r="K76" s="10" t="n">
        <v>0.0218179754524445</v>
      </c>
      <c r="L76" s="9" t="n">
        <v>58151533</v>
      </c>
      <c r="M76" s="10" t="n">
        <v>0.00495187520621238</v>
      </c>
      <c r="N76" s="10" t="n">
        <v>0.0738043250300537</v>
      </c>
    </row>
    <row r="78" customFormat="false" ht="15" hidden="false" customHeight="false" outlineLevel="0" collapsed="false">
      <c r="A78" s="2" t="s">
        <v>125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5" min="2" style="0" width="18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9" min="8" style="0" width="20"/>
    <col collapsed="false" customWidth="true" hidden="false" outlineLevel="0" max="10" min="10" style="0" width="18"/>
    <col collapsed="false" customWidth="true" hidden="false" outlineLevel="0" max="11" min="11" style="0" width="22"/>
    <col collapsed="false" customWidth="true" hidden="false" outlineLevel="0" max="12" min="12" style="0" width="12"/>
    <col collapsed="false" customWidth="true" hidden="false" outlineLevel="0" max="13" min="13" style="0" width="3"/>
    <col collapsed="false" customWidth="true" hidden="false" outlineLevel="0" max="14" min="14" style="0" width="18"/>
  </cols>
  <sheetData>
    <row r="1" customFormat="false" ht="30" hidden="false" customHeight="true" outlineLevel="0" collapsed="false">
      <c r="A1" s="3" t="s">
        <v>36</v>
      </c>
      <c r="B1" s="3" t="s">
        <v>39</v>
      </c>
      <c r="C1" s="3" t="s">
        <v>40</v>
      </c>
      <c r="D1" s="3" t="s">
        <v>41</v>
      </c>
      <c r="E1" s="3" t="s">
        <v>42</v>
      </c>
      <c r="F1" s="3" t="s">
        <v>43</v>
      </c>
      <c r="G1" s="3" t="s">
        <v>44</v>
      </c>
      <c r="H1" s="3" t="s">
        <v>45</v>
      </c>
      <c r="I1" s="3" t="s">
        <v>46</v>
      </c>
      <c r="J1" s="3" t="s">
        <v>47</v>
      </c>
      <c r="K1" s="3" t="s">
        <v>48</v>
      </c>
      <c r="L1" s="3" t="s">
        <v>49</v>
      </c>
      <c r="N1" s="3" t="s">
        <v>126</v>
      </c>
    </row>
    <row r="2" customFormat="false" ht="15" hidden="false" customHeight="false" outlineLevel="0" collapsed="false">
      <c r="A2" s="17" t="s">
        <v>127</v>
      </c>
      <c r="B2" s="18" t="n">
        <f aca="false">IF(ISBLANK(INDEX('Quarterly Data'!$D$2:$D$76,MATCH($N2,'Quarterly Data'!$A$2:$A$76,0))),"-",INDEX('Quarterly Data'!$D$2:$D$76,MATCH($N2,'Quarterly Data'!$A$2:$A$76,0)))</f>
        <v>10614728827</v>
      </c>
      <c r="C2" s="18" t="n">
        <f aca="false">SUMIFS('Quarterly Data'!$E$2:$E$76,'Quarterly Data'!$B$2:$B$76,VALUE(LEFT($A2,4)))</f>
        <v>51503068</v>
      </c>
      <c r="D2" s="18" t="n">
        <f aca="false">SUMIFS('Quarterly Data'!$F$2:$F$76,'Quarterly Data'!$B$2:$B$76,VALUE(LEFT($A2,4)))</f>
        <v>42520251</v>
      </c>
      <c r="E2" s="18" t="n">
        <f aca="false">SUMIFS('Quarterly Data'!$G$2:$G$76,'Quarterly Data'!$B$2:$B$76,VALUE(LEFT($A2,4)))</f>
        <v>0</v>
      </c>
      <c r="F2" s="19" t="n">
        <f aca="false">IF(ISBLANK(INDEX('Quarterly Data'!$H$2:$H$76,MATCH($N2,'Quarterly Data'!$A$2:$A$76,0))),"-",INDEX('Quarterly Data'!$H$2:$H$76,MATCH($N2,'Quarterly Data'!$A$2:$A$76,0)))</f>
        <v>0.0571590136581451</v>
      </c>
      <c r="G2" s="19" t="n">
        <f aca="false">IF(ISBLANK(INDEX('Quarterly Data'!$I$2:$I$76,MATCH($N2,'Quarterly Data'!$A$2:$A$76,0))),"-",INDEX('Quarterly Data'!$I$2:$I$76,MATCH($N2,'Quarterly Data'!$A$2:$A$76,0)))</f>
        <v>0.0629356281641722</v>
      </c>
      <c r="H2" s="20" t="n">
        <f aca="false">IF(ISBLANK(INDEX('Quarterly Data'!$J$2:$J$76,MATCH($N2,'Quarterly Data'!$A$2:$A$76,0))),"-",INDEX('Quarterly Data'!$J$2:$J$76,MATCH($N2,'Quarterly Data'!$A$2:$A$76,0)))</f>
        <v>19.2302231858844</v>
      </c>
      <c r="I2" s="19" t="str">
        <f aca="false">IF(ISBLANK(INDEX('Quarterly Data'!$K$2:$K$76,MATCH($N2,'Quarterly Data'!$A$2:$A$76,0))),"-",INDEX('Quarterly Data'!$K$2:$K$76,MATCH($N2,'Quarterly Data'!$A$2:$A$76,0)))</f>
        <v>-</v>
      </c>
      <c r="J2" s="18" t="n">
        <f aca="false">IF(ISBLANK(INDEX('Quarterly Data'!$L$2:$L$76,MATCH($N2,'Quarterly Data'!$A$2:$A$76,0))),"-",INDEX('Quarterly Data'!$L$2:$L$76,MATCH($N2,'Quarterly Data'!$A$2:$A$76,0)))</f>
        <v>176877006</v>
      </c>
      <c r="K2" s="19" t="n">
        <f aca="false">IF(ISBLANK(INDEX('Quarterly Data'!$M$2:$M$76,MATCH($N2,'Quarterly Data'!$A$2:$A$76,0))),"-",INDEX('Quarterly Data'!$M$2:$M$76,MATCH($N2,'Quarterly Data'!$A$2:$A$76,0)))</f>
        <v>0.0166633560670989</v>
      </c>
      <c r="L2" s="19" t="n">
        <f aca="false">IF(ISBLANK(INDEX('Quarterly Data'!$N$2:$N$76,MATCH($N2,'Quarterly Data'!$A$2:$A$76,0))),"-",INDEX('Quarterly Data'!$N$2:$N$76,MATCH($N2,'Quarterly Data'!$A$2:$A$76,0)))</f>
        <v>0.0743563947235978</v>
      </c>
      <c r="N2" s="21" t="s">
        <v>50</v>
      </c>
    </row>
    <row r="3" customFormat="false" ht="15" hidden="false" customHeight="false" outlineLevel="0" collapsed="false">
      <c r="A3" s="22" t="s">
        <v>128</v>
      </c>
      <c r="B3" s="23" t="n">
        <f aca="false">IF(ISBLANK(INDEX('Quarterly Data'!$D$2:$D$76,MATCH($N3,'Quarterly Data'!$A$2:$A$76,0))),"-",INDEX('Quarterly Data'!$D$2:$D$76,MATCH($N3,'Quarterly Data'!$A$2:$A$76,0)))</f>
        <v>10830361388</v>
      </c>
      <c r="C3" s="23" t="n">
        <f aca="false">SUMIFS('Quarterly Data'!$E$2:$E$76,'Quarterly Data'!$B$2:$B$76,VALUE(LEFT($A3,4)))</f>
        <v>215529078</v>
      </c>
      <c r="D3" s="23" t="n">
        <f aca="false">SUMIFS('Quarterly Data'!$F$2:$F$76,'Quarterly Data'!$B$2:$B$76,VALUE(LEFT($A3,4)))</f>
        <v>145154735</v>
      </c>
      <c r="E3" s="23" t="n">
        <f aca="false">SUMIFS('Quarterly Data'!$G$2:$G$76,'Quarterly Data'!$B$2:$B$76,VALUE(LEFT($A3,4)))</f>
        <v>142671666</v>
      </c>
      <c r="F3" s="24" t="n">
        <f aca="false">IF(ISBLANK(INDEX('Quarterly Data'!$H$2:$H$76,MATCH($N3,'Quarterly Data'!$A$2:$A$76,0))),"-",INDEX('Quarterly Data'!$H$2:$H$76,MATCH($N3,'Quarterly Data'!$A$2:$A$76,0)))</f>
        <v>0.0627261855502545</v>
      </c>
      <c r="G3" s="24" t="n">
        <f aca="false">IF(ISBLANK(INDEX('Quarterly Data'!$I$2:$I$76,MATCH($N3,'Quarterly Data'!$A$2:$A$76,0))),"-",INDEX('Quarterly Data'!$I$2:$I$76,MATCH($N3,'Quarterly Data'!$A$2:$A$76,0)))</f>
        <v>0.0741081344822359</v>
      </c>
      <c r="H3" s="25" t="n">
        <f aca="false">IF(ISBLANK(INDEX('Quarterly Data'!$J$2:$J$76,MATCH($N3,'Quarterly Data'!$A$2:$A$76,0))),"-",INDEX('Quarterly Data'!$J$2:$J$76,MATCH($N3,'Quarterly Data'!$A$2:$A$76,0)))</f>
        <v>19.0854870606338</v>
      </c>
      <c r="I3" s="24" t="n">
        <f aca="false">IF(ISBLANK(INDEX('Quarterly Data'!$K$2:$K$76,MATCH($N3,'Quarterly Data'!$A$2:$A$76,0))),"-",INDEX('Quarterly Data'!$K$2:$K$76,MATCH($N3,'Quarterly Data'!$A$2:$A$76,0)))</f>
        <v>-0.00752649222276748</v>
      </c>
      <c r="J3" s="23" t="n">
        <f aca="false">IF(ISBLANK(INDEX('Quarterly Data'!$L$2:$L$76,MATCH($N3,'Quarterly Data'!$A$2:$A$76,0))),"-",INDEX('Quarterly Data'!$L$2:$L$76,MATCH($N3,'Quarterly Data'!$A$2:$A$76,0)))</f>
        <v>94728977</v>
      </c>
      <c r="K3" s="24" t="n">
        <f aca="false">IF(ISBLANK(INDEX('Quarterly Data'!$M$2:$M$76,MATCH($N3,'Quarterly Data'!$A$2:$A$76,0))),"-",INDEX('Quarterly Data'!$M$2:$M$76,MATCH($N3,'Quarterly Data'!$A$2:$A$76,0)))</f>
        <v>0.00874661274968713</v>
      </c>
      <c r="L3" s="24" t="n">
        <f aca="false">IF(ISBLANK(INDEX('Quarterly Data'!$N$2:$N$76,MATCH($N3,'Quarterly Data'!$A$2:$A$76,0))),"-",INDEX('Quarterly Data'!$N$2:$N$76,MATCH($N3,'Quarterly Data'!$A$2:$A$76,0)))</f>
        <v>0.0804093284102904</v>
      </c>
      <c r="N3" s="21" t="s">
        <v>54</v>
      </c>
    </row>
    <row r="4" customFormat="false" ht="15" hidden="false" customHeight="false" outlineLevel="0" collapsed="false">
      <c r="A4" s="17" t="s">
        <v>129</v>
      </c>
      <c r="B4" s="18" t="n">
        <f aca="false">IF(ISBLANK(INDEX('Quarterly Data'!$D$2:$D$76,MATCH($N4,'Quarterly Data'!$A$2:$A$76,0))),"-",INDEX('Quarterly Data'!$D$2:$D$76,MATCH($N4,'Quarterly Data'!$A$2:$A$76,0)))</f>
        <v>10941263240</v>
      </c>
      <c r="C4" s="18" t="n">
        <f aca="false">SUMIFS('Quarterly Data'!$E$2:$E$76,'Quarterly Data'!$B$2:$B$76,VALUE(LEFT($A4,4)))</f>
        <v>110805721</v>
      </c>
      <c r="D4" s="18" t="n">
        <f aca="false">SUMIFS('Quarterly Data'!$F$2:$F$76,'Quarterly Data'!$B$2:$B$76,VALUE(LEFT($A4,4)))</f>
        <v>81043509</v>
      </c>
      <c r="E4" s="18" t="n">
        <f aca="false">SUMIFS('Quarterly Data'!$G$2:$G$76,'Quarterly Data'!$B$2:$B$76,VALUE(LEFT($A4,4)))</f>
        <v>13043605</v>
      </c>
      <c r="F4" s="19" t="n">
        <f aca="false">IF(ISBLANK(INDEX('Quarterly Data'!$H$2:$H$76,MATCH($N4,'Quarterly Data'!$A$2:$A$76,0))),"-",INDEX('Quarterly Data'!$H$2:$H$76,MATCH($N4,'Quarterly Data'!$A$2:$A$76,0)))</f>
        <v>0.0710536384096723</v>
      </c>
      <c r="G4" s="19" t="n">
        <f aca="false">IF(ISBLANK(INDEX('Quarterly Data'!$I$2:$I$76,MATCH($N4,'Quarterly Data'!$A$2:$A$76,0))),"-",INDEX('Quarterly Data'!$I$2:$I$76,MATCH($N4,'Quarterly Data'!$A$2:$A$76,0)))</f>
        <v>0.0867918803267303</v>
      </c>
      <c r="H4" s="20" t="n">
        <f aca="false">IF(ISBLANK(INDEX('Quarterly Data'!$J$2:$J$76,MATCH($N4,'Quarterly Data'!$A$2:$A$76,0))),"-",INDEX('Quarterly Data'!$J$2:$J$76,MATCH($N4,'Quarterly Data'!$A$2:$A$76,0)))</f>
        <v>18.332869126732</v>
      </c>
      <c r="I4" s="19" t="n">
        <f aca="false">IF(ISBLANK(INDEX('Quarterly Data'!$K$2:$K$76,MATCH($N4,'Quarterly Data'!$A$2:$A$76,0))),"-",INDEX('Quarterly Data'!$K$2:$K$76,MATCH($N4,'Quarterly Data'!$A$2:$A$76,0)))</f>
        <v>-0.0394340438633167</v>
      </c>
      <c r="J4" s="18" t="n">
        <f aca="false">IF(ISBLANK(INDEX('Quarterly Data'!$L$2:$L$76,MATCH($N4,'Quarterly Data'!$A$2:$A$76,0))),"-",INDEX('Quarterly Data'!$L$2:$L$76,MATCH($N4,'Quarterly Data'!$A$2:$A$76,0)))</f>
        <v>55252683</v>
      </c>
      <c r="K4" s="19" t="n">
        <f aca="false">IF(ISBLANK(INDEX('Quarterly Data'!$M$2:$M$76,MATCH($N4,'Quarterly Data'!$A$2:$A$76,0))),"-",INDEX('Quarterly Data'!$M$2:$M$76,MATCH($N4,'Quarterly Data'!$A$2:$A$76,0)))</f>
        <v>0.0050499363545155</v>
      </c>
      <c r="L4" s="19" t="n">
        <f aca="false">IF(ISBLANK(INDEX('Quarterly Data'!$N$2:$N$76,MATCH($N4,'Quarterly Data'!$A$2:$A$76,0))),"-",INDEX('Quarterly Data'!$N$2:$N$76,MATCH($N4,'Quarterly Data'!$A$2:$A$76,0)))</f>
        <v>0.0867801662278448</v>
      </c>
      <c r="N4" s="21" t="s">
        <v>58</v>
      </c>
    </row>
    <row r="5" customFormat="false" ht="15" hidden="false" customHeight="false" outlineLevel="0" collapsed="false">
      <c r="A5" s="22" t="s">
        <v>130</v>
      </c>
      <c r="B5" s="23" t="n">
        <f aca="false">IF(ISBLANK(INDEX('Quarterly Data'!$D$2:$D$76,MATCH($N5,'Quarterly Data'!$A$2:$A$76,0))),"-",INDEX('Quarterly Data'!$D$2:$D$76,MATCH($N5,'Quarterly Data'!$A$2:$A$76,0)))</f>
        <v>11002171925</v>
      </c>
      <c r="C5" s="23" t="n">
        <f aca="false">SUMIFS('Quarterly Data'!$E$2:$E$76,'Quarterly Data'!$B$2:$B$76,VALUE(LEFT($A5,4)))</f>
        <v>60857691</v>
      </c>
      <c r="D5" s="23" t="n">
        <f aca="false">SUMIFS('Quarterly Data'!$F$2:$F$76,'Quarterly Data'!$B$2:$B$76,VALUE(LEFT($A5,4)))</f>
        <v>63789856</v>
      </c>
      <c r="E5" s="23" t="n">
        <f aca="false">SUMIFS('Quarterly Data'!$G$2:$G$76,'Quarterly Data'!$B$2:$B$76,VALUE(LEFT($A5,4)))</f>
        <v>74833337</v>
      </c>
      <c r="F5" s="24" t="n">
        <f aca="false">IF(ISBLANK(INDEX('Quarterly Data'!$H$2:$H$76,MATCH($N5,'Quarterly Data'!$A$2:$A$76,0))),"-",INDEX('Quarterly Data'!$H$2:$H$76,MATCH($N5,'Quarterly Data'!$A$2:$A$76,0)))</f>
        <v>0.0694012691498638</v>
      </c>
      <c r="G5" s="24" t="n">
        <f aca="false">IF(ISBLANK(INDEX('Quarterly Data'!$I$2:$I$76,MATCH($N5,'Quarterly Data'!$A$2:$A$76,0))),"-",INDEX('Quarterly Data'!$I$2:$I$76,MATCH($N5,'Quarterly Data'!$A$2:$A$76,0)))</f>
        <v>0.0876802793556742</v>
      </c>
      <c r="H5" s="25" t="n">
        <f aca="false">IF(ISBLANK(INDEX('Quarterly Data'!$J$2:$J$76,MATCH($N5,'Quarterly Data'!$A$2:$A$76,0))),"-",INDEX('Quarterly Data'!$J$2:$J$76,MATCH($N5,'Quarterly Data'!$A$2:$A$76,0)))</f>
        <v>17.8837357072004</v>
      </c>
      <c r="I5" s="24" t="n">
        <f aca="false">IF(ISBLANK(INDEX('Quarterly Data'!$K$2:$K$76,MATCH($N5,'Quarterly Data'!$A$2:$A$76,0))),"-",INDEX('Quarterly Data'!$K$2:$K$76,MATCH($N5,'Quarterly Data'!$A$2:$A$76,0)))</f>
        <v>-0.0244988068385157</v>
      </c>
      <c r="J5" s="23" t="n">
        <f aca="false">IF(ISBLANK(INDEX('Quarterly Data'!$L$2:$L$76,MATCH($N5,'Quarterly Data'!$A$2:$A$76,0))),"-",INDEX('Quarterly Data'!$L$2:$L$76,MATCH($N5,'Quarterly Data'!$A$2:$A$76,0)))</f>
        <v>47196839</v>
      </c>
      <c r="K5" s="24" t="n">
        <f aca="false">IF(ISBLANK(INDEX('Quarterly Data'!$M$2:$M$76,MATCH($N5,'Quarterly Data'!$A$2:$A$76,0))),"-",INDEX('Quarterly Data'!$M$2:$M$76,MATCH($N5,'Quarterly Data'!$A$2:$A$76,0)))</f>
        <v>0.00428977472100355</v>
      </c>
      <c r="L5" s="24" t="n">
        <f aca="false">IF(ISBLANK(INDEX('Quarterly Data'!$N$2:$N$76,MATCH($N5,'Quarterly Data'!$A$2:$A$76,0))),"-",INDEX('Quarterly Data'!$N$2:$N$76,MATCH($N5,'Quarterly Data'!$A$2:$A$76,0)))</f>
        <v>0.085113781710113</v>
      </c>
      <c r="N5" s="21" t="s">
        <v>62</v>
      </c>
    </row>
    <row r="6" customFormat="false" ht="15" hidden="false" customHeight="false" outlineLevel="0" collapsed="false">
      <c r="A6" s="17" t="s">
        <v>131</v>
      </c>
      <c r="B6" s="18" t="n">
        <f aca="false">IF(ISBLANK(INDEX('Quarterly Data'!$D$2:$D$76,MATCH($N6,'Quarterly Data'!$A$2:$A$76,0))),"-",INDEX('Quarterly Data'!$D$2:$D$76,MATCH($N6,'Quarterly Data'!$A$2:$A$76,0)))</f>
        <v>11052433759</v>
      </c>
      <c r="C6" s="18" t="n">
        <f aca="false">SUMIFS('Quarterly Data'!$E$2:$E$76,'Quarterly Data'!$B$2:$B$76,VALUE(LEFT($A6,4)))</f>
        <v>50134953</v>
      </c>
      <c r="D6" s="18" t="n">
        <f aca="false">SUMIFS('Quarterly Data'!$F$2:$F$76,'Quarterly Data'!$B$2:$B$76,VALUE(LEFT($A6,4)))</f>
        <v>67644167</v>
      </c>
      <c r="E6" s="18" t="n">
        <f aca="false">SUMIFS('Quarterly Data'!$G$2:$G$76,'Quarterly Data'!$B$2:$B$76,VALUE(LEFT($A6,4)))</f>
        <v>67963697</v>
      </c>
      <c r="F6" s="19" t="n">
        <f aca="false">IF(ISBLANK(INDEX('Quarterly Data'!$H$2:$H$76,MATCH($N6,'Quarterly Data'!$A$2:$A$76,0))),"-",INDEX('Quarterly Data'!$H$2:$H$76,MATCH($N6,'Quarterly Data'!$A$2:$A$76,0)))</f>
        <v>0.0674708997366993</v>
      </c>
      <c r="G6" s="19" t="n">
        <f aca="false">IF(ISBLANK(INDEX('Quarterly Data'!$I$2:$I$76,MATCH($N6,'Quarterly Data'!$A$2:$A$76,0))),"-",INDEX('Quarterly Data'!$I$2:$I$76,MATCH($N6,'Quarterly Data'!$A$2:$A$76,0)))</f>
        <v>0.0864377315049415</v>
      </c>
      <c r="H6" s="20" t="n">
        <f aca="false">IF(ISBLANK(INDEX('Quarterly Data'!$J$2:$J$76,MATCH($N6,'Quarterly Data'!$A$2:$A$76,0))),"-",INDEX('Quarterly Data'!$J$2:$J$76,MATCH($N6,'Quarterly Data'!$A$2:$A$76,0)))</f>
        <v>17.7513402736886</v>
      </c>
      <c r="I6" s="19" t="n">
        <f aca="false">IF(ISBLANK(INDEX('Quarterly Data'!$K$2:$K$76,MATCH($N6,'Quarterly Data'!$A$2:$A$76,0))),"-",INDEX('Quarterly Data'!$K$2:$K$76,MATCH($N6,'Quarterly Data'!$A$2:$A$76,0)))</f>
        <v>-0.00740311955395763</v>
      </c>
      <c r="J6" s="18" t="n">
        <f aca="false">IF(ISBLANK(INDEX('Quarterly Data'!$L$2:$L$76,MATCH($N6,'Quarterly Data'!$A$2:$A$76,0))),"-",INDEX('Quarterly Data'!$L$2:$L$76,MATCH($N6,'Quarterly Data'!$A$2:$A$76,0)))</f>
        <v>50649435</v>
      </c>
      <c r="K6" s="19" t="n">
        <f aca="false">IF(ISBLANK(INDEX('Quarterly Data'!$M$2:$M$76,MATCH($N6,'Quarterly Data'!$A$2:$A$76,0))),"-",INDEX('Quarterly Data'!$M$2:$M$76,MATCH($N6,'Quarterly Data'!$A$2:$A$76,0)))</f>
        <v>0.00458264994881839</v>
      </c>
      <c r="L6" s="19" t="n">
        <f aca="false">IF(ISBLANK(INDEX('Quarterly Data'!$N$2:$N$76,MATCH($N6,'Quarterly Data'!$A$2:$A$76,0))),"-",INDEX('Quarterly Data'!$N$2:$N$76,MATCH($N6,'Quarterly Data'!$A$2:$A$76,0)))</f>
        <v>0.0820899740660441</v>
      </c>
      <c r="N6" s="21" t="s">
        <v>66</v>
      </c>
    </row>
    <row r="7" customFormat="false" ht="15" hidden="false" customHeight="false" outlineLevel="0" collapsed="false">
      <c r="A7" s="22" t="s">
        <v>132</v>
      </c>
      <c r="B7" s="23" t="n">
        <f aca="false">IF(ISBLANK(INDEX('Quarterly Data'!$D$2:$D$76,MATCH($N7,'Quarterly Data'!$A$2:$A$76,0))),"-",INDEX('Quarterly Data'!$D$2:$D$76,MATCH($N7,'Quarterly Data'!$A$2:$A$76,0)))</f>
        <v>11109827532</v>
      </c>
      <c r="C7" s="23" t="n">
        <f aca="false">SUMIFS('Quarterly Data'!$E$2:$E$76,'Quarterly Data'!$B$2:$B$76,VALUE(LEFT($A7,4)))</f>
        <v>57287756</v>
      </c>
      <c r="D7" s="23" t="n">
        <f aca="false">SUMIFS('Quarterly Data'!$F$2:$F$76,'Quarterly Data'!$B$2:$B$76,VALUE(LEFT($A7,4)))</f>
        <v>75918746</v>
      </c>
      <c r="E7" s="23" t="n">
        <f aca="false">SUMIFS('Quarterly Data'!$G$2:$G$76,'Quarterly Data'!$B$2:$B$76,VALUE(LEFT($A7,4)))</f>
        <v>81681326</v>
      </c>
      <c r="F7" s="24" t="n">
        <f aca="false">IF(ISBLANK(INDEX('Quarterly Data'!$H$2:$H$76,MATCH($N7,'Quarterly Data'!$A$2:$A$76,0))),"-",INDEX('Quarterly Data'!$H$2:$H$76,MATCH($N7,'Quarterly Data'!$A$2:$A$76,0)))</f>
        <v>0.064944858317716</v>
      </c>
      <c r="G7" s="24" t="n">
        <f aca="false">IF(ISBLANK(INDEX('Quarterly Data'!$I$2:$I$76,MATCH($N7,'Quarterly Data'!$A$2:$A$76,0))),"-",INDEX('Quarterly Data'!$I$2:$I$76,MATCH($N7,'Quarterly Data'!$A$2:$A$76,0)))</f>
        <v>0.0837429274790665</v>
      </c>
      <c r="H7" s="25" t="n">
        <f aca="false">IF(ISBLANK(INDEX('Quarterly Data'!$J$2:$J$76,MATCH($N7,'Quarterly Data'!$A$2:$A$76,0))),"-",INDEX('Quarterly Data'!$J$2:$J$76,MATCH($N7,'Quarterly Data'!$A$2:$A$76,0)))</f>
        <v>17.858088356395</v>
      </c>
      <c r="I7" s="24" t="n">
        <f aca="false">IF(ISBLANK(INDEX('Quarterly Data'!$K$2:$K$76,MATCH($N7,'Quarterly Data'!$A$2:$A$76,0))),"-",INDEX('Quarterly Data'!$K$2:$K$76,MATCH($N7,'Quarterly Data'!$A$2:$A$76,0)))</f>
        <v>0.00601352241918333</v>
      </c>
      <c r="J7" s="23" t="n">
        <f aca="false">IF(ISBLANK(INDEX('Quarterly Data'!$L$2:$L$76,MATCH($N7,'Quarterly Data'!$A$2:$A$76,0))),"-",INDEX('Quarterly Data'!$L$2:$L$76,MATCH($N7,'Quarterly Data'!$A$2:$A$76,0)))</f>
        <v>53528433</v>
      </c>
      <c r="K7" s="24" t="n">
        <f aca="false">IF(ISBLANK(INDEX('Quarterly Data'!$M$2:$M$76,MATCH($N7,'Quarterly Data'!$A$2:$A$76,0))),"-",INDEX('Quarterly Data'!$M$2:$M$76,MATCH($N7,'Quarterly Data'!$A$2:$A$76,0)))</f>
        <v>0.00481811556892493</v>
      </c>
      <c r="L7" s="24" t="n">
        <f aca="false">IF(ISBLANK(INDEX('Quarterly Data'!$N$2:$N$76,MATCH($N7,'Quarterly Data'!$A$2:$A$76,0))),"-",INDEX('Quarterly Data'!$N$2:$N$76,MATCH($N7,'Quarterly Data'!$A$2:$A$76,0)))</f>
        <v>0.0782945742562307</v>
      </c>
      <c r="N7" s="21" t="s">
        <v>70</v>
      </c>
    </row>
    <row r="8" customFormat="false" ht="15" hidden="false" customHeight="false" outlineLevel="0" collapsed="false">
      <c r="A8" s="17" t="s">
        <v>133</v>
      </c>
      <c r="B8" s="18" t="n">
        <f aca="false">IF(ISBLANK(INDEX('Quarterly Data'!$D$2:$D$76,MATCH($N8,'Quarterly Data'!$A$2:$A$76,0))),"-",INDEX('Quarterly Data'!$D$2:$D$76,MATCH($N8,'Quarterly Data'!$A$2:$A$76,0)))</f>
        <v>11166005637</v>
      </c>
      <c r="C8" s="18" t="n">
        <f aca="false">SUMIFS('Quarterly Data'!$E$2:$E$76,'Quarterly Data'!$B$2:$B$76,VALUE(LEFT($A8,4)))</f>
        <v>55935559</v>
      </c>
      <c r="D8" s="18" t="n">
        <f aca="false">SUMIFS('Quarterly Data'!$F$2:$F$76,'Quarterly Data'!$B$2:$B$76,VALUE(LEFT($A8,4)))</f>
        <v>95771384</v>
      </c>
      <c r="E8" s="18" t="n">
        <f aca="false">SUMIFS('Quarterly Data'!$G$2:$G$76,'Quarterly Data'!$B$2:$B$76,VALUE(LEFT($A8,4)))</f>
        <v>89135307</v>
      </c>
      <c r="F8" s="19" t="n">
        <f aca="false">IF(ISBLANK(INDEX('Quarterly Data'!$H$2:$H$76,MATCH($N8,'Quarterly Data'!$A$2:$A$76,0))),"-",INDEX('Quarterly Data'!$H$2:$H$76,MATCH($N8,'Quarterly Data'!$A$2:$A$76,0)))</f>
        <v>0.0616815069229219</v>
      </c>
      <c r="G8" s="19" t="n">
        <f aca="false">IF(ISBLANK(INDEX('Quarterly Data'!$I$2:$I$76,MATCH($N8,'Quarterly Data'!$A$2:$A$76,0))),"-",INDEX('Quarterly Data'!$I$2:$I$76,MATCH($N8,'Quarterly Data'!$A$2:$A$76,0)))</f>
        <v>0.0787795254869302</v>
      </c>
      <c r="H8" s="20" t="n">
        <f aca="false">IF(ISBLANK(INDEX('Quarterly Data'!$J$2:$J$76,MATCH($N8,'Quarterly Data'!$A$2:$A$76,0))),"-",INDEX('Quarterly Data'!$J$2:$J$76,MATCH($N8,'Quarterly Data'!$A$2:$A$76,0)))</f>
        <v>18.2417453371152</v>
      </c>
      <c r="I8" s="19" t="n">
        <f aca="false">IF(ISBLANK(INDEX('Quarterly Data'!$K$2:$K$76,MATCH($N8,'Quarterly Data'!$A$2:$A$76,0))),"-",INDEX('Quarterly Data'!$K$2:$K$76,MATCH($N8,'Quarterly Data'!$A$2:$A$76,0)))</f>
        <v>0.0214836534047501</v>
      </c>
      <c r="J8" s="18" t="n">
        <f aca="false">IF(ISBLANK(INDEX('Quarterly Data'!$L$2:$L$76,MATCH($N8,'Quarterly Data'!$A$2:$A$76,0))),"-",INDEX('Quarterly Data'!$L$2:$L$76,MATCH($N8,'Quarterly Data'!$A$2:$A$76,0)))</f>
        <v>71346207</v>
      </c>
      <c r="K8" s="19" t="n">
        <f aca="false">IF(ISBLANK(INDEX('Quarterly Data'!$M$2:$M$76,MATCH($N8,'Quarterly Data'!$A$2:$A$76,0))),"-",INDEX('Quarterly Data'!$M$2:$M$76,MATCH($N8,'Quarterly Data'!$A$2:$A$76,0)))</f>
        <v>0.00638959080976864</v>
      </c>
      <c r="L8" s="19" t="n">
        <f aca="false">IF(ISBLANK(INDEX('Quarterly Data'!$N$2:$N$76,MATCH($N8,'Quarterly Data'!$A$2:$A$76,0))),"-",INDEX('Quarterly Data'!$N$2:$N$76,MATCH($N8,'Quarterly Data'!$A$2:$A$76,0)))</f>
        <v>0.0772696741619786</v>
      </c>
      <c r="N8" s="21" t="s">
        <v>74</v>
      </c>
    </row>
    <row r="9" customFormat="false" ht="15" hidden="false" customHeight="false" outlineLevel="0" collapsed="false">
      <c r="A9" s="22" t="s">
        <v>134</v>
      </c>
      <c r="B9" s="23" t="n">
        <f aca="false">IF(ISBLANK(INDEX('Quarterly Data'!$D$2:$D$76,MATCH($N9,'Quarterly Data'!$A$2:$A$76,0))),"-",INDEX('Quarterly Data'!$D$2:$D$76,MATCH($N9,'Quarterly Data'!$A$2:$A$76,0)))</f>
        <v>11231699305</v>
      </c>
      <c r="C9" s="23" t="n">
        <f aca="false">SUMIFS('Quarterly Data'!$E$2:$E$76,'Quarterly Data'!$B$2:$B$76,VALUE(LEFT($A9,4)))</f>
        <v>65523332</v>
      </c>
      <c r="D9" s="23" t="n">
        <f aca="false">SUMIFS('Quarterly Data'!$F$2:$F$76,'Quarterly Data'!$B$2:$B$76,VALUE(LEFT($A9,4)))</f>
        <v>94300758</v>
      </c>
      <c r="E9" s="23" t="n">
        <f aca="false">SUMIFS('Quarterly Data'!$G$2:$G$76,'Quarterly Data'!$B$2:$B$76,VALUE(LEFT($A9,4)))</f>
        <v>132501957</v>
      </c>
      <c r="F9" s="24" t="n">
        <f aca="false">IF(ISBLANK(INDEX('Quarterly Data'!$H$2:$H$76,MATCH($N9,'Quarterly Data'!$A$2:$A$76,0))),"-",INDEX('Quarterly Data'!$H$2:$H$76,MATCH($N9,'Quarterly Data'!$A$2:$A$76,0)))</f>
        <v>0.0553811198206753</v>
      </c>
      <c r="G9" s="24" t="n">
        <f aca="false">IF(ISBLANK(INDEX('Quarterly Data'!$I$2:$I$76,MATCH($N9,'Quarterly Data'!$A$2:$A$76,0))),"-",INDEX('Quarterly Data'!$I$2:$I$76,MATCH($N9,'Quarterly Data'!$A$2:$A$76,0)))</f>
        <v>0.0727454451624449</v>
      </c>
      <c r="H9" s="25" t="n">
        <f aca="false">IF(ISBLANK(INDEX('Quarterly Data'!$J$2:$J$76,MATCH($N9,'Quarterly Data'!$A$2:$A$76,0))),"-",INDEX('Quarterly Data'!$J$2:$J$76,MATCH($N9,'Quarterly Data'!$A$2:$A$76,0)))</f>
        <v>18.7212472728881</v>
      </c>
      <c r="I9" s="24" t="n">
        <f aca="false">IF(ISBLANK(INDEX('Quarterly Data'!$K$2:$K$76,MATCH($N9,'Quarterly Data'!$A$2:$A$76,0))),"-",INDEX('Quarterly Data'!$K$2:$K$76,MATCH($N9,'Quarterly Data'!$A$2:$A$76,0)))</f>
        <v>0.0262859680864685</v>
      </c>
      <c r="J9" s="23" t="n">
        <f aca="false">IF(ISBLANK(INDEX('Quarterly Data'!$L$2:$L$76,MATCH($N9,'Quarterly Data'!$A$2:$A$76,0))),"-",INDEX('Quarterly Data'!$L$2:$L$76,MATCH($N9,'Quarterly Data'!$A$2:$A$76,0)))</f>
        <v>73828088</v>
      </c>
      <c r="K9" s="24" t="n">
        <f aca="false">IF(ISBLANK(INDEX('Quarterly Data'!$M$2:$M$76,MATCH($N9,'Quarterly Data'!$A$2:$A$76,0))),"-",INDEX('Quarterly Data'!$M$2:$M$76,MATCH($N9,'Quarterly Data'!$A$2:$A$76,0)))</f>
        <v>0.00657318950545035</v>
      </c>
      <c r="L9" s="24" t="n">
        <f aca="false">IF(ISBLANK(INDEX('Quarterly Data'!$N$2:$N$76,MATCH($N9,'Quarterly Data'!$A$2:$A$76,0))),"-",INDEX('Quarterly Data'!$N$2:$N$76,MATCH($N9,'Quarterly Data'!$A$2:$A$76,0)))</f>
        <v>0.0735425923555487</v>
      </c>
      <c r="N9" s="21" t="s">
        <v>78</v>
      </c>
    </row>
    <row r="10" customFormat="false" ht="15" hidden="false" customHeight="false" outlineLevel="0" collapsed="false">
      <c r="A10" s="17" t="s">
        <v>135</v>
      </c>
      <c r="B10" s="18" t="n">
        <f aca="false">IF(ISBLANK(INDEX('Quarterly Data'!$D$2:$D$76,MATCH($N10,'Quarterly Data'!$A$2:$A$76,0))),"-",INDEX('Quarterly Data'!$D$2:$D$76,MATCH($N10,'Quarterly Data'!$A$2:$A$76,0)))</f>
        <v>11307815211</v>
      </c>
      <c r="C10" s="18" t="n">
        <f aca="false">SUMIFS('Quarterly Data'!$E$2:$E$76,'Quarterly Data'!$B$2:$B$76,VALUE(LEFT($A10,4)))</f>
        <v>76030947</v>
      </c>
      <c r="D10" s="18" t="n">
        <f aca="false">SUMIFS('Quarterly Data'!$F$2:$F$76,'Quarterly Data'!$B$2:$B$76,VALUE(LEFT($A10,4)))</f>
        <v>108267568</v>
      </c>
      <c r="E10" s="18" t="n">
        <f aca="false">SUMIFS('Quarterly Data'!$G$2:$G$76,'Quarterly Data'!$B$2:$B$76,VALUE(LEFT($A10,4)))</f>
        <v>121493732</v>
      </c>
      <c r="F10" s="19" t="n">
        <f aca="false">IF(ISBLANK(INDEX('Quarterly Data'!$H$2:$H$76,MATCH($N10,'Quarterly Data'!$A$2:$A$76,0))),"-",INDEX('Quarterly Data'!$H$2:$H$76,MATCH($N10,'Quarterly Data'!$A$2:$A$76,0)))</f>
        <v>0.0510133617534582</v>
      </c>
      <c r="G10" s="19" t="n">
        <f aca="false">IF(ISBLANK(INDEX('Quarterly Data'!$I$2:$I$76,MATCH($N10,'Quarterly Data'!$A$2:$A$76,0))),"-",INDEX('Quarterly Data'!$I$2:$I$76,MATCH($N10,'Quarterly Data'!$A$2:$A$76,0)))</f>
        <v>0.0699888852487391</v>
      </c>
      <c r="H10" s="20" t="n">
        <f aca="false">IF(ISBLANK(INDEX('Quarterly Data'!$J$2:$J$76,MATCH($N10,'Quarterly Data'!$A$2:$A$76,0))),"-",INDEX('Quarterly Data'!$J$2:$J$76,MATCH($N10,'Quarterly Data'!$A$2:$A$76,0)))</f>
        <v>19.2550882564861</v>
      </c>
      <c r="I10" s="19" t="n">
        <f aca="false">IF(ISBLANK(INDEX('Quarterly Data'!$K$2:$K$76,MATCH($N10,'Quarterly Data'!$A$2:$A$76,0))),"-",INDEX('Quarterly Data'!$K$2:$K$76,MATCH($N10,'Quarterly Data'!$A$2:$A$76,0)))</f>
        <v>0.0285152466508566</v>
      </c>
      <c r="J10" s="18" t="n">
        <f aca="false">IF(ISBLANK(INDEX('Quarterly Data'!$L$2:$L$76,MATCH($N10,'Quarterly Data'!$A$2:$A$76,0))),"-",INDEX('Quarterly Data'!$L$2:$L$76,MATCH($N10,'Quarterly Data'!$A$2:$A$76,0)))</f>
        <v>80092357</v>
      </c>
      <c r="K10" s="19" t="n">
        <f aca="false">IF(ISBLANK(INDEX('Quarterly Data'!$M$2:$M$76,MATCH($N10,'Quarterly Data'!$A$2:$A$76,0))),"-",INDEX('Quarterly Data'!$M$2:$M$76,MATCH($N10,'Quarterly Data'!$A$2:$A$76,0)))</f>
        <v>0.00708292057355942</v>
      </c>
      <c r="L10" s="19" t="n">
        <f aca="false">IF(ISBLANK(INDEX('Quarterly Data'!$N$2:$N$76,MATCH($N10,'Quarterly Data'!$A$2:$A$76,0))),"-",INDEX('Quarterly Data'!$N$2:$N$76,MATCH($N10,'Quarterly Data'!$A$2:$A$76,0)))</f>
        <v>0.0707351307403121</v>
      </c>
      <c r="N10" s="21" t="s">
        <v>82</v>
      </c>
    </row>
    <row r="11" customFormat="false" ht="15" hidden="false" customHeight="false" outlineLevel="0" collapsed="false">
      <c r="A11" s="22" t="s">
        <v>136</v>
      </c>
      <c r="B11" s="23" t="n">
        <f aca="false">IF(ISBLANK(INDEX('Quarterly Data'!$D$2:$D$76,MATCH($N11,'Quarterly Data'!$A$2:$A$76,0))),"-",INDEX('Quarterly Data'!$D$2:$D$76,MATCH($N11,'Quarterly Data'!$A$2:$A$76,0)))</f>
        <v>11382521253</v>
      </c>
      <c r="C11" s="23" t="n">
        <f aca="false">SUMIFS('Quarterly Data'!$E$2:$E$76,'Quarterly Data'!$B$2:$B$76,VALUE(LEFT($A11,4)))</f>
        <v>74268754</v>
      </c>
      <c r="D11" s="23" t="n">
        <f aca="false">SUMIFS('Quarterly Data'!$F$2:$F$76,'Quarterly Data'!$B$2:$B$76,VALUE(LEFT($A11,4)))</f>
        <v>107478945</v>
      </c>
      <c r="E11" s="23" t="n">
        <f aca="false">SUMIFS('Quarterly Data'!$G$2:$G$76,'Quarterly Data'!$B$2:$B$76,VALUE(LEFT($A11,4)))</f>
        <v>137111535</v>
      </c>
      <c r="F11" s="24" t="n">
        <f aca="false">IF(ISBLANK(INDEX('Quarterly Data'!$H$2:$H$76,MATCH($N11,'Quarterly Data'!$A$2:$A$76,0))),"-",INDEX('Quarterly Data'!$H$2:$H$76,MATCH($N11,'Quarterly Data'!$A$2:$A$76,0)))</f>
        <v>0.0451714979108416</v>
      </c>
      <c r="G11" s="24" t="n">
        <f aca="false">IF(ISBLANK(INDEX('Quarterly Data'!$I$2:$I$76,MATCH($N11,'Quarterly Data'!$A$2:$A$76,0))),"-",INDEX('Quarterly Data'!$I$2:$I$76,MATCH($N11,'Quarterly Data'!$A$2:$A$76,0)))</f>
        <v>0.0630583680881212</v>
      </c>
      <c r="H11" s="25" t="n">
        <f aca="false">IF(ISBLANK(INDEX('Quarterly Data'!$J$2:$J$76,MATCH($N11,'Quarterly Data'!$A$2:$A$76,0))),"-",INDEX('Quarterly Data'!$J$2:$J$76,MATCH($N11,'Quarterly Data'!$A$2:$A$76,0)))</f>
        <v>19.7420247626441</v>
      </c>
      <c r="I11" s="24" t="n">
        <f aca="false">IF(ISBLANK(INDEX('Quarterly Data'!$K$2:$K$76,MATCH($N11,'Quarterly Data'!$A$2:$A$76,0))),"-",INDEX('Quarterly Data'!$K$2:$K$76,MATCH($N11,'Quarterly Data'!$A$2:$A$76,0)))</f>
        <v>0.0252887184764738</v>
      </c>
      <c r="J11" s="23" t="n">
        <f aca="false">IF(ISBLANK(INDEX('Quarterly Data'!$L$2:$L$76,MATCH($N11,'Quarterly Data'!$A$2:$A$76,0))),"-",INDEX('Quarterly Data'!$L$2:$L$76,MATCH($N11,'Quarterly Data'!$A$2:$A$76,0)))</f>
        <v>86722242</v>
      </c>
      <c r="K11" s="24" t="n">
        <f aca="false">IF(ISBLANK(INDEX('Quarterly Data'!$M$2:$M$76,MATCH($N11,'Quarterly Data'!$A$2:$A$76,0))),"-",INDEX('Quarterly Data'!$M$2:$M$76,MATCH($N11,'Quarterly Data'!$A$2:$A$76,0)))</f>
        <v>0.00761889567982518</v>
      </c>
      <c r="L11" s="24" t="n">
        <f aca="false">IF(ISBLANK(INDEX('Quarterly Data'!$N$2:$N$76,MATCH($N11,'Quarterly Data'!$A$2:$A$76,0))),"-",INDEX('Quarterly Data'!$N$2:$N$76,MATCH($N11,'Quarterly Data'!$A$2:$A$76,0)))</f>
        <v>0.0718013568772993</v>
      </c>
      <c r="N11" s="21" t="s">
        <v>86</v>
      </c>
    </row>
    <row r="12" customFormat="false" ht="15" hidden="false" customHeight="false" outlineLevel="0" collapsed="false">
      <c r="A12" s="17" t="s">
        <v>137</v>
      </c>
      <c r="B12" s="18" t="n">
        <f aca="false">IF(ISBLANK(INDEX('Quarterly Data'!$D$2:$D$76,MATCH($N12,'Quarterly Data'!$A$2:$A$76,0))),"-",INDEX('Quarterly Data'!$D$2:$D$76,MATCH($N12,'Quarterly Data'!$A$2:$A$76,0)))</f>
        <v>11462683730</v>
      </c>
      <c r="C12" s="18" t="n">
        <f aca="false">SUMIFS('Quarterly Data'!$E$2:$E$76,'Quarterly Data'!$B$2:$B$76,VALUE(LEFT($A12,4)))</f>
        <v>79506134</v>
      </c>
      <c r="D12" s="18" t="n">
        <f aca="false">SUMIFS('Quarterly Data'!$F$2:$F$76,'Quarterly Data'!$B$2:$B$76,VALUE(LEFT($A12,4)))</f>
        <v>93888723</v>
      </c>
      <c r="E12" s="18" t="n">
        <f aca="false">SUMIFS('Quarterly Data'!$G$2:$G$76,'Quarterly Data'!$B$2:$B$76,VALUE(LEFT($A12,4)))</f>
        <v>92500978</v>
      </c>
      <c r="F12" s="19" t="n">
        <f aca="false">IF(ISBLANK(INDEX('Quarterly Data'!$H$2:$H$76,MATCH($N12,'Quarterly Data'!$A$2:$A$76,0))),"-",INDEX('Quarterly Data'!$H$2:$H$76,MATCH($N12,'Quarterly Data'!$A$2:$A$76,0)))</f>
        <v>0.0437389660056511</v>
      </c>
      <c r="G12" s="19" t="n">
        <f aca="false">IF(ISBLANK(INDEX('Quarterly Data'!$I$2:$I$76,MATCH($N12,'Quarterly Data'!$A$2:$A$76,0))),"-",INDEX('Quarterly Data'!$I$2:$I$76,MATCH($N12,'Quarterly Data'!$A$2:$A$76,0)))</f>
        <v>0.0603303565664948</v>
      </c>
      <c r="H12" s="20" t="n">
        <f aca="false">IF(ISBLANK(INDEX('Quarterly Data'!$J$2:$J$76,MATCH($N12,'Quarterly Data'!$A$2:$A$76,0))),"-",INDEX('Quarterly Data'!$J$2:$J$76,MATCH($N12,'Quarterly Data'!$A$2:$A$76,0)))</f>
        <v>20.3202642133856</v>
      </c>
      <c r="I12" s="19" t="n">
        <f aca="false">IF(ISBLANK(INDEX('Quarterly Data'!$K$2:$K$76,MATCH($N12,'Quarterly Data'!$A$2:$A$76,0))),"-",INDEX('Quarterly Data'!$K$2:$K$76,MATCH($N12,'Quarterly Data'!$A$2:$A$76,0)))</f>
        <v>0.0292897743617289</v>
      </c>
      <c r="J12" s="18" t="n">
        <f aca="false">IF(ISBLANK(INDEX('Quarterly Data'!$L$2:$L$76,MATCH($N12,'Quarterly Data'!$A$2:$A$76,0))),"-",INDEX('Quarterly Data'!$L$2:$L$76,MATCH($N12,'Quarterly Data'!$A$2:$A$76,0)))</f>
        <v>75649582</v>
      </c>
      <c r="K12" s="19" t="n">
        <f aca="false">IF(ISBLANK(INDEX('Quarterly Data'!$M$2:$M$76,MATCH($N12,'Quarterly Data'!$A$2:$A$76,0))),"-",INDEX('Quarterly Data'!$M$2:$M$76,MATCH($N12,'Quarterly Data'!$A$2:$A$76,0)))</f>
        <v>0.00659963964651758</v>
      </c>
      <c r="L12" s="19" t="n">
        <f aca="false">IF(ISBLANK(INDEX('Quarterly Data'!$N$2:$N$76,MATCH($N12,'Quarterly Data'!$A$2:$A$76,0))),"-",INDEX('Quarterly Data'!$N$2:$N$76,MATCH($N12,'Quarterly Data'!$A$2:$A$76,0)))</f>
        <v>0.0722148923057644</v>
      </c>
      <c r="N12" s="21" t="s">
        <v>90</v>
      </c>
    </row>
    <row r="13" customFormat="false" ht="15" hidden="false" customHeight="false" outlineLevel="0" collapsed="false">
      <c r="A13" s="22" t="s">
        <v>138</v>
      </c>
      <c r="B13" s="23" t="n">
        <f aca="false">IF(ISBLANK(INDEX('Quarterly Data'!$D$2:$D$76,MATCH($N13,'Quarterly Data'!$A$2:$A$76,0))),"-",INDEX('Quarterly Data'!$D$2:$D$76,MATCH($N13,'Quarterly Data'!$A$2:$A$76,0)))</f>
        <v>11518403167</v>
      </c>
      <c r="C13" s="23" t="n">
        <f aca="false">SUMIFS('Quarterly Data'!$E$2:$E$76,'Quarterly Data'!$B$2:$B$76,VALUE(LEFT($A13,4)))</f>
        <v>55111514</v>
      </c>
      <c r="D13" s="23" t="n">
        <f aca="false">SUMIFS('Quarterly Data'!$F$2:$F$76,'Quarterly Data'!$B$2:$B$76,VALUE(LEFT($A13,4)))</f>
        <v>85082563</v>
      </c>
      <c r="E13" s="23" t="n">
        <f aca="false">SUMIFS('Quarterly Data'!$G$2:$G$76,'Quarterly Data'!$B$2:$B$76,VALUE(LEFT($A13,4)))</f>
        <v>59347699</v>
      </c>
      <c r="F13" s="24" t="n">
        <f aca="false">IF(ISBLANK(INDEX('Quarterly Data'!$H$2:$H$76,MATCH($N13,'Quarterly Data'!$A$2:$A$76,0))),"-",INDEX('Quarterly Data'!$H$2:$H$76,MATCH($N13,'Quarterly Data'!$A$2:$A$76,0)))</f>
        <v>0.0431804796019778</v>
      </c>
      <c r="G13" s="24" t="n">
        <f aca="false">IF(ISBLANK(INDEX('Quarterly Data'!$I$2:$I$76,MATCH($N13,'Quarterly Data'!$A$2:$A$76,0))),"-",INDEX('Quarterly Data'!$I$2:$I$76,MATCH($N13,'Quarterly Data'!$A$2:$A$76,0)))</f>
        <v>0.0588292417344499</v>
      </c>
      <c r="H13" s="25" t="n">
        <f aca="false">IF(ISBLANK(INDEX('Quarterly Data'!$J$2:$J$76,MATCH($N13,'Quarterly Data'!$A$2:$A$76,0))),"-",INDEX('Quarterly Data'!$J$2:$J$76,MATCH($N13,'Quarterly Data'!$A$2:$A$76,0)))</f>
        <v>20.8639332002835</v>
      </c>
      <c r="I13" s="24" t="n">
        <f aca="false">IF(ISBLANK(INDEX('Quarterly Data'!$K$2:$K$76,MATCH($N13,'Quarterly Data'!$A$2:$A$76,0))),"-",INDEX('Quarterly Data'!$K$2:$K$76,MATCH($N13,'Quarterly Data'!$A$2:$A$76,0)))</f>
        <v>0.0267550156429472</v>
      </c>
      <c r="J13" s="23" t="n">
        <f aca="false">IF(ISBLANK(INDEX('Quarterly Data'!$L$2:$L$76,MATCH($N13,'Quarterly Data'!$A$2:$A$76,0))),"-",INDEX('Quarterly Data'!$L$2:$L$76,MATCH($N13,'Quarterly Data'!$A$2:$A$76,0)))</f>
        <v>72705145</v>
      </c>
      <c r="K13" s="24" t="n">
        <f aca="false">IF(ISBLANK(INDEX('Quarterly Data'!$M$2:$M$76,MATCH($N13,'Quarterly Data'!$A$2:$A$76,0))),"-",INDEX('Quarterly Data'!$M$2:$M$76,MATCH($N13,'Quarterly Data'!$A$2:$A$76,0)))</f>
        <v>0.00631208544673092</v>
      </c>
      <c r="L13" s="24" t="n">
        <f aca="false">IF(ISBLANK(INDEX('Quarterly Data'!$N$2:$N$76,MATCH($N13,'Quarterly Data'!$A$2:$A$76,0))),"-",INDEX('Quarterly Data'!$N$2:$N$76,MATCH($N13,'Quarterly Data'!$A$2:$A$76,0)))</f>
        <v>0.0723786701734707</v>
      </c>
      <c r="N13" s="21" t="s">
        <v>94</v>
      </c>
    </row>
    <row r="14" customFormat="false" ht="15" hidden="false" customHeight="false" outlineLevel="0" collapsed="false">
      <c r="A14" s="17" t="s">
        <v>139</v>
      </c>
      <c r="B14" s="18" t="n">
        <f aca="false">IF(ISBLANK(INDEX('Quarterly Data'!$D$2:$D$76,MATCH($N14,'Quarterly Data'!$A$2:$A$76,0))),"-",INDEX('Quarterly Data'!$D$2:$D$76,MATCH($N14,'Quarterly Data'!$A$2:$A$76,0)))</f>
        <v>11571861957</v>
      </c>
      <c r="C14" s="18" t="n">
        <f aca="false">SUMIFS('Quarterly Data'!$E$2:$E$76,'Quarterly Data'!$B$2:$B$76,VALUE(LEFT($A14,4)))</f>
        <v>53019907</v>
      </c>
      <c r="D14" s="18" t="n">
        <f aca="false">SUMIFS('Quarterly Data'!$F$2:$F$76,'Quarterly Data'!$B$2:$B$76,VALUE(LEFT($A14,4)))</f>
        <v>74297462</v>
      </c>
      <c r="E14" s="18" t="n">
        <f aca="false">SUMIFS('Quarterly Data'!$G$2:$G$76,'Quarterly Data'!$B$2:$B$76,VALUE(LEFT($A14,4)))</f>
        <v>33995973</v>
      </c>
      <c r="F14" s="19" t="n">
        <f aca="false">IF(ISBLANK(INDEX('Quarterly Data'!$H$2:$H$76,MATCH($N14,'Quarterly Data'!$A$2:$A$76,0))),"-",INDEX('Quarterly Data'!$H$2:$H$76,MATCH($N14,'Quarterly Data'!$A$2:$A$76,0)))</f>
        <v>0.044592169083719</v>
      </c>
      <c r="G14" s="19" t="n">
        <f aca="false">IF(ISBLANK(INDEX('Quarterly Data'!$I$2:$I$76,MATCH($N14,'Quarterly Data'!$A$2:$A$76,0))),"-",INDEX('Quarterly Data'!$I$2:$I$76,MATCH($N14,'Quarterly Data'!$A$2:$A$76,0)))</f>
        <v>0.0579532374065015</v>
      </c>
      <c r="H14" s="20" t="n">
        <f aca="false">IF(ISBLANK(INDEX('Quarterly Data'!$J$2:$J$76,MATCH($N14,'Quarterly Data'!$A$2:$A$76,0))),"-",INDEX('Quarterly Data'!$J$2:$J$76,MATCH($N14,'Quarterly Data'!$A$2:$A$76,0)))</f>
        <v>21.4262513434916</v>
      </c>
      <c r="I14" s="19" t="n">
        <f aca="false">IF(ISBLANK(INDEX('Quarterly Data'!$K$2:$K$76,MATCH($N14,'Quarterly Data'!$A$2:$A$76,0))),"-",INDEX('Quarterly Data'!$K$2:$K$76,MATCH($N14,'Quarterly Data'!$A$2:$A$76,0)))</f>
        <v>0.0269516844120446</v>
      </c>
      <c r="J14" s="18" t="n">
        <f aca="false">IF(ISBLANK(INDEX('Quarterly Data'!$L$2:$L$76,MATCH($N14,'Quarterly Data'!$A$2:$A$76,0))),"-",INDEX('Quarterly Data'!$L$2:$L$76,MATCH($N14,'Quarterly Data'!$A$2:$A$76,0)))</f>
        <v>60464258</v>
      </c>
      <c r="K14" s="19" t="n">
        <f aca="false">IF(ISBLANK(INDEX('Quarterly Data'!$M$2:$M$76,MATCH($N14,'Quarterly Data'!$A$2:$A$76,0))),"-",INDEX('Quarterly Data'!$M$2:$M$76,MATCH($N14,'Quarterly Data'!$A$2:$A$76,0)))</f>
        <v>0.00522511055046109</v>
      </c>
      <c r="L14" s="19" t="n">
        <f aca="false">IF(ISBLANK(INDEX('Quarterly Data'!$N$2:$N$76,MATCH($N14,'Quarterly Data'!$A$2:$A$76,0))),"-",INDEX('Quarterly Data'!$N$2:$N$76,MATCH($N14,'Quarterly Data'!$A$2:$A$76,0)))</f>
        <v>0.0716759611068721</v>
      </c>
      <c r="N14" s="21" t="s">
        <v>98</v>
      </c>
    </row>
    <row r="15" customFormat="false" ht="15" hidden="false" customHeight="false" outlineLevel="0" collapsed="false">
      <c r="A15" s="22" t="s">
        <v>140</v>
      </c>
      <c r="B15" s="23" t="n">
        <f aca="false">IF(ISBLANK(INDEX('Quarterly Data'!$D$2:$D$76,MATCH($N15,'Quarterly Data'!$A$2:$A$76,0))),"-",INDEX('Quarterly Data'!$D$2:$D$76,MATCH($N15,'Quarterly Data'!$A$2:$A$76,0)))</f>
        <v>11609267558</v>
      </c>
      <c r="C15" s="23" t="n">
        <f aca="false">SUMIFS('Quarterly Data'!$E$2:$E$76,'Quarterly Data'!$B$2:$B$76,VALUE(LEFT($A15,4)))</f>
        <v>36674009</v>
      </c>
      <c r="D15" s="23" t="n">
        <f aca="false">SUMIFS('Quarterly Data'!$F$2:$F$76,'Quarterly Data'!$B$2:$B$76,VALUE(LEFT($A15,4)))</f>
        <v>56238842</v>
      </c>
      <c r="E15" s="23" t="n">
        <f aca="false">SUMIFS('Quarterly Data'!$G$2:$G$76,'Quarterly Data'!$B$2:$B$76,VALUE(LEFT($A15,4)))</f>
        <v>-29868079</v>
      </c>
      <c r="F15" s="24" t="n">
        <f aca="false">IF(ISBLANK(INDEX('Quarterly Data'!$H$2:$H$76,MATCH($N15,'Quarterly Data'!$A$2:$A$76,0))),"-",INDEX('Quarterly Data'!$H$2:$H$76,MATCH($N15,'Quarterly Data'!$A$2:$A$76,0)))</f>
        <v>0.0501766486205744</v>
      </c>
      <c r="G15" s="24" t="n">
        <f aca="false">IF(ISBLANK(INDEX('Quarterly Data'!$I$2:$I$76,MATCH($N15,'Quarterly Data'!$A$2:$A$76,0))),"-",INDEX('Quarterly Data'!$I$2:$I$76,MATCH($N15,'Quarterly Data'!$A$2:$A$76,0)))</f>
        <v>0.0630807715949555</v>
      </c>
      <c r="H15" s="25" t="n">
        <f aca="false">IF(ISBLANK(INDEX('Quarterly Data'!$J$2:$J$76,MATCH($N15,'Quarterly Data'!$A$2:$A$76,0))),"-",INDEX('Quarterly Data'!$J$2:$J$76,MATCH($N15,'Quarterly Data'!$A$2:$A$76,0)))</f>
        <v>21.9060871442282</v>
      </c>
      <c r="I15" s="24" t="n">
        <f aca="false">IF(ISBLANK(INDEX('Quarterly Data'!$K$2:$K$76,MATCH($N15,'Quarterly Data'!$A$2:$A$76,0))),"-",INDEX('Quarterly Data'!$K$2:$K$76,MATCH($N15,'Quarterly Data'!$A$2:$A$76,0)))</f>
        <v>0.0223947620628638</v>
      </c>
      <c r="J15" s="23" t="n">
        <f aca="false">IF(ISBLANK(INDEX('Quarterly Data'!$L$2:$L$76,MATCH($N15,'Quarterly Data'!$A$2:$A$76,0))),"-",INDEX('Quarterly Data'!$L$2:$L$76,MATCH($N15,'Quarterly Data'!$A$2:$A$76,0)))</f>
        <v>47976208</v>
      </c>
      <c r="K15" s="24" t="n">
        <f aca="false">IF(ISBLANK(INDEX('Quarterly Data'!$M$2:$M$76,MATCH($N15,'Quarterly Data'!$A$2:$A$76,0))),"-",INDEX('Quarterly Data'!$M$2:$M$76,MATCH($N15,'Quarterly Data'!$A$2:$A$76,0)))</f>
        <v>0.00413257836985068</v>
      </c>
      <c r="L15" s="24" t="n">
        <f aca="false">IF(ISBLANK(INDEX('Quarterly Data'!$N$2:$N$76,MATCH($N15,'Quarterly Data'!$A$2:$A$76,0))),"-",INDEX('Quarterly Data'!$N$2:$N$76,MATCH($N15,'Quarterly Data'!$A$2:$A$76,0)))</f>
        <v>0.0703959114001157</v>
      </c>
      <c r="N15" s="21" t="s">
        <v>102</v>
      </c>
    </row>
    <row r="16" customFormat="false" ht="15" hidden="false" customHeight="false" outlineLevel="0" collapsed="false">
      <c r="A16" s="17" t="s">
        <v>141</v>
      </c>
      <c r="B16" s="18" t="n">
        <f aca="false">IF(ISBLANK(INDEX('Quarterly Data'!$D$2:$D$76,MATCH($N16,'Quarterly Data'!$A$2:$A$76,0))),"-",INDEX('Quarterly Data'!$D$2:$D$76,MATCH($N16,'Quarterly Data'!$A$2:$A$76,0)))</f>
        <v>11624459312</v>
      </c>
      <c r="C16" s="18" t="n">
        <f aca="false">SUMIFS('Quarterly Data'!$E$2:$E$76,'Quarterly Data'!$B$2:$B$76,VALUE(LEFT($A16,4)))</f>
        <v>15018936</v>
      </c>
      <c r="D16" s="18" t="n">
        <f aca="false">SUMIFS('Quarterly Data'!$F$2:$F$76,'Quarterly Data'!$B$2:$B$76,VALUE(LEFT($A16,4)))</f>
        <v>56940919</v>
      </c>
      <c r="E16" s="18" t="n">
        <f aca="false">SUMIFS('Quarterly Data'!$G$2:$G$76,'Quarterly Data'!$B$2:$B$76,VALUE(LEFT($A16,4)))</f>
        <v>71661440</v>
      </c>
      <c r="F16" s="19" t="n">
        <f aca="false">IF(ISBLANK(INDEX('Quarterly Data'!$H$2:$H$76,MATCH($N16,'Quarterly Data'!$A$2:$A$76,0))),"-",INDEX('Quarterly Data'!$H$2:$H$76,MATCH($N16,'Quarterly Data'!$A$2:$A$76,0)))</f>
        <v>0.0452622175258383</v>
      </c>
      <c r="G16" s="19" t="n">
        <f aca="false">IF(ISBLANK(INDEX('Quarterly Data'!$I$2:$I$76,MATCH($N16,'Quarterly Data'!$A$2:$A$76,0))),"-",INDEX('Quarterly Data'!$I$2:$I$76,MATCH($N16,'Quarterly Data'!$A$2:$A$76,0)))</f>
        <v>0.0532118223286931</v>
      </c>
      <c r="H16" s="20" t="n">
        <f aca="false">IF(ISBLANK(INDEX('Quarterly Data'!$J$2:$J$76,MATCH($N16,'Quarterly Data'!$A$2:$A$76,0))),"-",INDEX('Quarterly Data'!$J$2:$J$76,MATCH($N16,'Quarterly Data'!$A$2:$A$76,0)))</f>
        <v>22.6789030387495</v>
      </c>
      <c r="I16" s="19" t="n">
        <f aca="false">IF(ISBLANK(INDEX('Quarterly Data'!$K$2:$K$76,MATCH($N16,'Quarterly Data'!$A$2:$A$76,0))),"-",INDEX('Quarterly Data'!$K$2:$K$76,MATCH($N16,'Quarterly Data'!$A$2:$A$76,0)))</f>
        <v>0.0352785912624719</v>
      </c>
      <c r="J16" s="18" t="n">
        <f aca="false">IF(ISBLANK(INDEX('Quarterly Data'!$L$2:$L$76,MATCH($N16,'Quarterly Data'!$A$2:$A$76,0))),"-",INDEX('Quarterly Data'!$L$2:$L$76,MATCH($N16,'Quarterly Data'!$A$2:$A$76,0)))</f>
        <v>50153623</v>
      </c>
      <c r="K16" s="19" t="n">
        <f aca="false">IF(ISBLANK(INDEX('Quarterly Data'!$M$2:$M$76,MATCH($N16,'Quarterly Data'!$A$2:$A$76,0))),"-",INDEX('Quarterly Data'!$M$2:$M$76,MATCH($N16,'Quarterly Data'!$A$2:$A$76,0)))</f>
        <v>0.00431449082093875</v>
      </c>
      <c r="L16" s="19" t="n">
        <f aca="false">IF(ISBLANK(INDEX('Quarterly Data'!$N$2:$N$76,MATCH($N16,'Quarterly Data'!$A$2:$A$76,0))),"-",INDEX('Quarterly Data'!$N$2:$N$76,MATCH($N16,'Quarterly Data'!$A$2:$A$76,0)))</f>
        <v>0.0693061249996391</v>
      </c>
      <c r="N16" s="21" t="s">
        <v>106</v>
      </c>
    </row>
    <row r="17" customFormat="false" ht="15" hidden="false" customHeight="false" outlineLevel="0" collapsed="false">
      <c r="A17" s="22" t="s">
        <v>142</v>
      </c>
      <c r="B17" s="23" t="n">
        <f aca="false">IF(ISBLANK(INDEX('Quarterly Data'!$D$2:$D$76,MATCH($N17,'Quarterly Data'!$A$2:$A$76,0))),"-",INDEX('Quarterly Data'!$D$2:$D$76,MATCH($N17,'Quarterly Data'!$A$2:$A$76,0)))</f>
        <v>11639596469</v>
      </c>
      <c r="C17" s="23" t="n">
        <f aca="false">SUMIFS('Quarterly Data'!$E$2:$E$76,'Quarterly Data'!$B$2:$B$76,VALUE(LEFT($A17,4)))</f>
        <v>14980745</v>
      </c>
      <c r="D17" s="23" t="n">
        <f aca="false">SUMIFS('Quarterly Data'!$F$2:$F$76,'Quarterly Data'!$B$2:$B$76,VALUE(LEFT($A17,4)))</f>
        <v>60709989</v>
      </c>
      <c r="E17" s="23" t="n">
        <f aca="false">SUMIFS('Quarterly Data'!$G$2:$G$76,'Quarterly Data'!$B$2:$B$76,VALUE(LEFT($A17,4)))</f>
        <v>66009474</v>
      </c>
      <c r="F17" s="24" t="n">
        <f aca="false">IF(ISBLANK(INDEX('Quarterly Data'!$H$2:$H$76,MATCH($N17,'Quarterly Data'!$A$2:$A$76,0))),"-",INDEX('Quarterly Data'!$H$2:$H$76,MATCH($N17,'Quarterly Data'!$A$2:$A$76,0)))</f>
        <v>0.0408552340509838</v>
      </c>
      <c r="G17" s="24" t="n">
        <f aca="false">IF(ISBLANK(INDEX('Quarterly Data'!$I$2:$I$76,MATCH($N17,'Quarterly Data'!$A$2:$A$76,0))),"-",INDEX('Quarterly Data'!$I$2:$I$76,MATCH($N17,'Quarterly Data'!$A$2:$A$76,0)))</f>
        <v>0.0465439854633727</v>
      </c>
      <c r="H17" s="25" t="n">
        <f aca="false">IF(ISBLANK(INDEX('Quarterly Data'!$J$2:$J$76,MATCH($N17,'Quarterly Data'!$A$2:$A$76,0))),"-",INDEX('Quarterly Data'!$J$2:$J$76,MATCH($N17,'Quarterly Data'!$A$2:$A$76,0)))</f>
        <v>23.6093602415413</v>
      </c>
      <c r="I17" s="24" t="n">
        <f aca="false">IF(ISBLANK(INDEX('Quarterly Data'!$K$2:$K$76,MATCH($N17,'Quarterly Data'!$A$2:$A$76,0))),"-",INDEX('Quarterly Data'!$K$2:$K$76,MATCH($N17,'Quarterly Data'!$A$2:$A$76,0)))</f>
        <v>0.0410274342282776</v>
      </c>
      <c r="J17" s="23" t="n">
        <f aca="false">IF(ISBLANK(INDEX('Quarterly Data'!$L$2:$L$76,MATCH($N17,'Quarterly Data'!$A$2:$A$76,0))),"-",INDEX('Quarterly Data'!$L$2:$L$76,MATCH($N17,'Quarterly Data'!$A$2:$A$76,0)))</f>
        <v>55556803</v>
      </c>
      <c r="K17" s="24" t="n">
        <f aca="false">IF(ISBLANK(INDEX('Quarterly Data'!$M$2:$M$76,MATCH($N17,'Quarterly Data'!$A$2:$A$76,0))),"-",INDEX('Quarterly Data'!$M$2:$M$76,MATCH($N17,'Quarterly Data'!$A$2:$A$76,0)))</f>
        <v>0.00477308669144722</v>
      </c>
      <c r="L17" s="24" t="n">
        <f aca="false">IF(ISBLANK(INDEX('Quarterly Data'!$N$2:$N$76,MATCH($N17,'Quarterly Data'!$A$2:$A$76,0))),"-",INDEX('Quarterly Data'!$N$2:$N$76,MATCH($N17,'Quarterly Data'!$A$2:$A$76,0)))</f>
        <v>0.069408776126205</v>
      </c>
      <c r="N17" s="21" t="s">
        <v>110</v>
      </c>
    </row>
    <row r="18" customFormat="false" ht="15" hidden="false" customHeight="false" outlineLevel="0" collapsed="false">
      <c r="A18" s="17" t="s">
        <v>143</v>
      </c>
      <c r="B18" s="18" t="n">
        <f aca="false">IF(ISBLANK(INDEX('Quarterly Data'!$D$2:$D$76,MATCH($N18,'Quarterly Data'!$A$2:$A$76,0))),"-",INDEX('Quarterly Data'!$D$2:$D$76,MATCH($N18,'Quarterly Data'!$A$2:$A$76,0)))</f>
        <v>11674788329</v>
      </c>
      <c r="C18" s="18" t="n">
        <f aca="false">SUMIFS('Quarterly Data'!$E$2:$E$76,'Quarterly Data'!$B$2:$B$76,VALUE(LEFT($A18,4)))</f>
        <v>35129812</v>
      </c>
      <c r="D18" s="18" t="n">
        <f aca="false">SUMIFS('Quarterly Data'!$F$2:$F$76,'Quarterly Data'!$B$2:$B$76,VALUE(LEFT($A18,4)))</f>
        <v>53154226</v>
      </c>
      <c r="E18" s="18" t="n">
        <f aca="false">SUMIFS('Quarterly Data'!$G$2:$G$76,'Quarterly Data'!$B$2:$B$76,VALUE(LEFT($A18,4)))</f>
        <v>42298750</v>
      </c>
      <c r="F18" s="19" t="n">
        <f aca="false">IF(ISBLANK(INDEX('Quarterly Data'!$H$2:$H$76,MATCH($N18,'Quarterly Data'!$A$2:$A$76,0))),"-",INDEX('Quarterly Data'!$H$2:$H$76,MATCH($N18,'Quarterly Data'!$A$2:$A$76,0)))</f>
        <v>0.0401230836739396</v>
      </c>
      <c r="G18" s="19" t="n">
        <f aca="false">IF(ISBLANK(INDEX('Quarterly Data'!$I$2:$I$76,MATCH($N18,'Quarterly Data'!$A$2:$A$76,0))),"-",INDEX('Quarterly Data'!$I$2:$I$76,MATCH($N18,'Quarterly Data'!$A$2:$A$76,0)))</f>
        <v>0.0457006274156326</v>
      </c>
      <c r="H18" s="20" t="n">
        <f aca="false">IF(ISBLANK(INDEX('Quarterly Data'!$J$2:$J$76,MATCH($N18,'Quarterly Data'!$A$2:$A$76,0))),"-",INDEX('Quarterly Data'!$J$2:$J$76,MATCH($N18,'Quarterly Data'!$A$2:$A$76,0)))</f>
        <v>24.4982278221297</v>
      </c>
      <c r="I18" s="19" t="n">
        <f aca="false">IF(ISBLANK(INDEX('Quarterly Data'!$K$2:$K$76,MATCH($N18,'Quarterly Data'!$A$2:$A$76,0))),"-",INDEX('Quarterly Data'!$K$2:$K$76,MATCH($N18,'Quarterly Data'!$A$2:$A$76,0)))</f>
        <v>0.0376489481923554</v>
      </c>
      <c r="J18" s="18" t="n">
        <f aca="false">IF(ISBLANK(INDEX('Quarterly Data'!$L$2:$L$76,MATCH($N18,'Quarterly Data'!$A$2:$A$76,0))),"-",INDEX('Quarterly Data'!$L$2:$L$76,MATCH($N18,'Quarterly Data'!$A$2:$A$76,0)))</f>
        <v>49049662</v>
      </c>
      <c r="K18" s="19" t="n">
        <f aca="false">IF(ISBLANK(INDEX('Quarterly Data'!$M$2:$M$76,MATCH($N18,'Quarterly Data'!$A$2:$A$76,0))),"-",INDEX('Quarterly Data'!$M$2:$M$76,MATCH($N18,'Quarterly Data'!$A$2:$A$76,0)))</f>
        <v>0.00420133201714342</v>
      </c>
      <c r="L18" s="19" t="n">
        <f aca="false">IF(ISBLANK(INDEX('Quarterly Data'!$N$2:$N$76,MATCH($N18,'Quarterly Data'!$A$2:$A$76,0))),"-",INDEX('Quarterly Data'!$N$2:$N$76,MATCH($N18,'Quarterly Data'!$A$2:$A$76,0)))</f>
        <v>0.0710087968996323</v>
      </c>
      <c r="N18" s="21" t="s">
        <v>114</v>
      </c>
    </row>
    <row r="19" customFormat="false" ht="15" hidden="false" customHeight="false" outlineLevel="0" collapsed="false">
      <c r="A19" s="22" t="s">
        <v>144</v>
      </c>
      <c r="B19" s="23" t="n">
        <f aca="false">IF(ISBLANK(INDEX('Quarterly Data'!$D$2:$D$76,MATCH($N19,'Quarterly Data'!$A$2:$A$76,0))),"-",INDEX('Quarterly Data'!$D$2:$D$76,MATCH($N19,'Quarterly Data'!$A$2:$A$76,0)))</f>
        <v>11701633993</v>
      </c>
      <c r="C19" s="23" t="n">
        <f aca="false">SUMIFS('Quarterly Data'!$E$2:$E$76,'Quarterly Data'!$B$2:$B$76,VALUE(LEFT($A19,4)))</f>
        <v>26724845</v>
      </c>
      <c r="D19" s="23" t="n">
        <f aca="false">SUMIFS('Quarterly Data'!$F$2:$F$76,'Quarterly Data'!$B$2:$B$76,VALUE(LEFT($A19,4)))</f>
        <v>54809662</v>
      </c>
      <c r="E19" s="23" t="n">
        <f aca="false">SUMIFS('Quarterly Data'!$G$2:$G$76,'Quarterly Data'!$B$2:$B$76,VALUE(LEFT($A19,4)))</f>
        <v>19807802</v>
      </c>
      <c r="F19" s="24" t="n">
        <f aca="false">IF(ISBLANK(INDEX('Quarterly Data'!$H$2:$H$76,MATCH($N19,'Quarterly Data'!$A$2:$A$76,0))),"-",INDEX('Quarterly Data'!$H$2:$H$76,MATCH($N19,'Quarterly Data'!$A$2:$A$76,0)))</f>
        <v>0.0406166477505891</v>
      </c>
      <c r="G19" s="24" t="n">
        <f aca="false">IF(ISBLANK(INDEX('Quarterly Data'!$I$2:$I$76,MATCH($N19,'Quarterly Data'!$A$2:$A$76,0))),"-",INDEX('Quarterly Data'!$I$2:$I$76,MATCH($N19,'Quarterly Data'!$A$2:$A$76,0)))</f>
        <v>0.0460502493820326</v>
      </c>
      <c r="H19" s="25" t="n">
        <f aca="false">IF(ISBLANK(INDEX('Quarterly Data'!$J$2:$J$76,MATCH($N19,'Quarterly Data'!$A$2:$A$76,0))),"-",INDEX('Quarterly Data'!$J$2:$J$76,MATCH($N19,'Quarterly Data'!$A$2:$A$76,0)))</f>
        <v>25.2782736983994</v>
      </c>
      <c r="I19" s="24" t="n">
        <f aca="false">IF(ISBLANK(INDEX('Quarterly Data'!$K$2:$K$76,MATCH($N19,'Quarterly Data'!$A$2:$A$76,0))),"-",INDEX('Quarterly Data'!$K$2:$K$76,MATCH($N19,'Quarterly Data'!$A$2:$A$76,0)))</f>
        <v>0.0318409103684272</v>
      </c>
      <c r="J19" s="23" t="n">
        <f aca="false">IF(ISBLANK(INDEX('Quarterly Data'!$L$2:$L$76,MATCH($N19,'Quarterly Data'!$A$2:$A$76,0))),"-",INDEX('Quarterly Data'!$L$2:$L$76,MATCH($N19,'Quarterly Data'!$A$2:$A$76,0)))</f>
        <v>51361359</v>
      </c>
      <c r="K19" s="24" t="n">
        <f aca="false">IF(ISBLANK(INDEX('Quarterly Data'!$M$2:$M$76,MATCH($N19,'Quarterly Data'!$A$2:$A$76,0))),"-",INDEX('Quarterly Data'!$M$2:$M$76,MATCH($N19,'Quarterly Data'!$A$2:$A$76,0)))</f>
        <v>0.00438924675226765</v>
      </c>
      <c r="L19" s="24" t="n">
        <f aca="false">IF(ISBLANK(INDEX('Quarterly Data'!$N$2:$N$76,MATCH($N19,'Quarterly Data'!$A$2:$A$76,0))),"-",INDEX('Quarterly Data'!$N$2:$N$76,MATCH($N19,'Quarterly Data'!$A$2:$A$76,0)))</f>
        <v>0.0729189327160587</v>
      </c>
      <c r="N19" s="21" t="s">
        <v>118</v>
      </c>
    </row>
    <row r="20" customFormat="false" ht="15" hidden="false" customHeight="false" outlineLevel="0" collapsed="false">
      <c r="A20" s="17" t="s">
        <v>145</v>
      </c>
      <c r="B20" s="18" t="n">
        <f aca="false">IF(ISBLANK(INDEX('Quarterly Data'!$D$2:$D$76,MATCH($N20,'Quarterly Data'!$A$2:$A$76,0))),"-",INDEX('Quarterly Data'!$D$2:$D$76,MATCH($N20,'Quarterly Data'!$A$2:$A$76,0)))</f>
        <v>11729794634</v>
      </c>
      <c r="C20" s="18" t="n">
        <f aca="false">SUMIFS('Quarterly Data'!$E$2:$E$76,'Quarterly Data'!$B$2:$B$76,VALUE(LEFT($A20,4)))</f>
        <v>28104917</v>
      </c>
      <c r="D20" s="18" t="n">
        <f aca="false">SUMIFS('Quarterly Data'!$F$2:$F$76,'Quarterly Data'!$B$2:$B$76,VALUE(LEFT($A20,4)))</f>
        <v>57556005</v>
      </c>
      <c r="E20" s="18" t="n">
        <f aca="false">SUMIFS('Quarterly Data'!$G$2:$G$76,'Quarterly Data'!$B$2:$B$76,VALUE(LEFT($A20,4)))</f>
        <v>-765253</v>
      </c>
      <c r="F20" s="19" t="n">
        <f aca="false">IF(ISBLANK(INDEX('Quarterly Data'!$H$2:$H$76,MATCH($N20,'Quarterly Data'!$A$2:$A$76,0))),"-",INDEX('Quarterly Data'!$H$2:$H$76,MATCH($N20,'Quarterly Data'!$A$2:$A$76,0)))</f>
        <v>0.0429854085031034</v>
      </c>
      <c r="G20" s="19" t="n">
        <f aca="false">IF(ISBLANK(INDEX('Quarterly Data'!$I$2:$I$76,MATCH($N20,'Quarterly Data'!$A$2:$A$76,0))),"-",INDEX('Quarterly Data'!$I$2:$I$76,MATCH($N20,'Quarterly Data'!$A$2:$A$76,0)))</f>
        <v>0.0476457329469945</v>
      </c>
      <c r="H20" s="20" t="n">
        <f aca="false">IF(ISBLANK(INDEX('Quarterly Data'!$J$2:$J$76,MATCH($N20,'Quarterly Data'!$A$2:$A$76,0))),"-",INDEX('Quarterly Data'!$J$2:$J$76,MATCH($N20,'Quarterly Data'!$A$2:$A$76,0)))</f>
        <v>25.9970933593948</v>
      </c>
      <c r="I20" s="19" t="n">
        <f aca="false">IF(ISBLANK(INDEX('Quarterly Data'!$K$2:$K$76,MATCH($N20,'Quarterly Data'!$A$2:$A$76,0))),"-",INDEX('Quarterly Data'!$K$2:$K$76,MATCH($N20,'Quarterly Data'!$A$2:$A$76,0)))</f>
        <v>0.0284362638672155</v>
      </c>
      <c r="J20" s="18" t="n">
        <f aca="false">IF(ISBLANK(INDEX('Quarterly Data'!$L$2:$L$76,MATCH($N20,'Quarterly Data'!$A$2:$A$76,0))),"-",INDEX('Quarterly Data'!$L$2:$L$76,MATCH($N20,'Quarterly Data'!$A$2:$A$76,0)))</f>
        <v>58617729</v>
      </c>
      <c r="K20" s="19" t="n">
        <f aca="false">IF(ISBLANK(INDEX('Quarterly Data'!$M$2:$M$76,MATCH($N20,'Quarterly Data'!$A$2:$A$76,0))),"-",INDEX('Quarterly Data'!$M$2:$M$76,MATCH($N20,'Quarterly Data'!$A$2:$A$76,0)))</f>
        <v>0.0049973363412596</v>
      </c>
      <c r="L20" s="19" t="n">
        <f aca="false">IF(ISBLANK(INDEX('Quarterly Data'!$N$2:$N$76,MATCH($N20,'Quarterly Data'!$A$2:$A$76,0))),"-",INDEX('Quarterly Data'!$N$2:$N$76,MATCH($N20,'Quarterly Data'!$A$2:$A$76,0)))</f>
        <v>0.0737790258605445</v>
      </c>
      <c r="N20" s="21" t="s">
        <v>122</v>
      </c>
    </row>
    <row r="21" customFormat="false" ht="15" hidden="false" customHeight="false" outlineLevel="0" collapsed="false">
      <c r="A21" s="22" t="s">
        <v>146</v>
      </c>
      <c r="B21" s="23" t="n">
        <f aca="false">B22</f>
        <v>11743335722</v>
      </c>
      <c r="C21" s="23" t="n">
        <f aca="false">2*C22</f>
        <v>27033792</v>
      </c>
      <c r="D21" s="23" t="n">
        <f aca="false">2*D22</f>
        <v>44864048</v>
      </c>
      <c r="E21" s="23" t="n">
        <f aca="false">2*E22</f>
        <v>12183218</v>
      </c>
      <c r="F21" s="24" t="n">
        <f aca="false">F22</f>
        <v>0.0435681354184145</v>
      </c>
      <c r="G21" s="24" t="n">
        <f aca="false">G22</f>
        <v>0.0481144697804843</v>
      </c>
      <c r="H21" s="25" t="n">
        <f aca="false">H22</f>
        <v>26.2183477081283</v>
      </c>
      <c r="I21" s="24" t="n">
        <f aca="false">I22</f>
        <v>0.0218179754524445</v>
      </c>
      <c r="J21" s="23" t="n">
        <f aca="false">J22</f>
        <v>58151533</v>
      </c>
      <c r="K21" s="24" t="n">
        <f aca="false">K22</f>
        <v>0.00495187520621238</v>
      </c>
      <c r="L21" s="24" t="n">
        <f aca="false">L22</f>
        <v>0.0738043250300537</v>
      </c>
      <c r="N21" s="21" t="s">
        <v>147</v>
      </c>
    </row>
    <row r="22" customFormat="false" ht="15" hidden="false" customHeight="false" outlineLevel="0" collapsed="false">
      <c r="A22" s="22" t="s">
        <v>148</v>
      </c>
      <c r="B22" s="23" t="n">
        <f aca="false">IF(ISBLANK(INDEX('Quarterly Data'!$D$2:$D$76,MATCH($N22,'Quarterly Data'!$A$2:$A$76,0))),"-",INDEX('Quarterly Data'!$D$2:$D$76,MATCH($N22,'Quarterly Data'!$A$2:$A$76,0)))</f>
        <v>11743335722</v>
      </c>
      <c r="C22" s="23" t="n">
        <f aca="false">SUMIFS('Quarterly Data'!$E$2:$E$76,'Quarterly Data'!$B$2:$B$76,VALUE(LEFT($A22,4)))</f>
        <v>13516896</v>
      </c>
      <c r="D22" s="23" t="n">
        <f aca="false">SUMIFS('Quarterly Data'!$F$2:$F$76,'Quarterly Data'!$B$2:$B$76,VALUE(LEFT($A22,4)))</f>
        <v>22432024</v>
      </c>
      <c r="E22" s="23" t="n">
        <f aca="false">SUMIFS('Quarterly Data'!$G$2:$G$76,'Quarterly Data'!$B$2:$B$76,VALUE(LEFT($A22,4)))</f>
        <v>6091609</v>
      </c>
      <c r="F22" s="24" t="n">
        <f aca="false">IF(ISBLANK(INDEX('Quarterly Data'!$H$2:$H$76,MATCH($N22,'Quarterly Data'!$A$2:$A$76,0))),"-",INDEX('Quarterly Data'!$H$2:$H$76,MATCH($N22,'Quarterly Data'!$A$2:$A$76,0)))</f>
        <v>0.0435681354184145</v>
      </c>
      <c r="G22" s="24" t="n">
        <f aca="false">IF(ISBLANK(INDEX('Quarterly Data'!$I$2:$I$76,MATCH($N22,'Quarterly Data'!$A$2:$A$76,0))),"-",INDEX('Quarterly Data'!$I$2:$I$76,MATCH($N22,'Quarterly Data'!$A$2:$A$76,0)))</f>
        <v>0.0481144697804843</v>
      </c>
      <c r="H22" s="25" t="n">
        <f aca="false">IF(ISBLANK(INDEX('Quarterly Data'!$J$2:$J$76,MATCH($N22,'Quarterly Data'!$A$2:$A$76,0))),"-",INDEX('Quarterly Data'!$J$2:$J$76,MATCH($N22,'Quarterly Data'!$A$2:$A$76,0)))</f>
        <v>26.2183477081283</v>
      </c>
      <c r="I22" s="24" t="n">
        <f aca="false">IF(ISBLANK(INDEX('Quarterly Data'!$K$2:$K$76,MATCH($N22,'Quarterly Data'!$A$2:$A$76,0))),"-",INDEX('Quarterly Data'!$K$2:$K$76,MATCH($N22,'Quarterly Data'!$A$2:$A$76,0)))</f>
        <v>0.0218179754524445</v>
      </c>
      <c r="J22" s="23" t="n">
        <f aca="false">IF(ISBLANK(INDEX('Quarterly Data'!$L$2:$L$76,MATCH($N22,'Quarterly Data'!$A$2:$A$76,0))),"-",INDEX('Quarterly Data'!$L$2:$L$76,MATCH($N22,'Quarterly Data'!$A$2:$A$76,0)))</f>
        <v>58151533</v>
      </c>
      <c r="K22" s="24" t="n">
        <f aca="false">IF(ISBLANK(INDEX('Quarterly Data'!$M$2:$M$76,MATCH($N22,'Quarterly Data'!$A$2:$A$76,0))),"-",INDEX('Quarterly Data'!$M$2:$M$76,MATCH($N22,'Quarterly Data'!$A$2:$A$76,0)))</f>
        <v>0.00495187520621238</v>
      </c>
      <c r="L22" s="24" t="n">
        <f aca="false">IF(ISBLANK(INDEX('Quarterly Data'!$N$2:$N$76,MATCH($N22,'Quarterly Data'!$A$2:$A$76,0))),"-",INDEX('Quarterly Data'!$N$2:$N$76,MATCH($N22,'Quarterly Data'!$A$2:$A$76,0)))</f>
        <v>0.0738043250300537</v>
      </c>
      <c r="N22" s="21" t="s">
        <v>124</v>
      </c>
    </row>
    <row r="24" customFormat="false" ht="15" hidden="false" customHeight="false" outlineLevel="0" collapsed="false">
      <c r="A24" s="2" t="s">
        <v>149</v>
      </c>
    </row>
    <row r="25" customFormat="false" ht="15" hidden="false" customHeight="false" outlineLevel="0" collapsed="false">
      <c r="A25" s="2" t="s">
        <v>150</v>
      </c>
    </row>
    <row r="26" customFormat="false" ht="15" hidden="false" customHeight="false" outlineLevel="0" collapsed="false">
      <c r="A26" s="2" t="s">
        <v>151</v>
      </c>
    </row>
    <row r="27" customFormat="false" ht="15" hidden="false" customHeight="false" outlineLevel="0" collapsed="false">
      <c r="A27" s="2" t="s">
        <v>152</v>
      </c>
    </row>
    <row r="28" customFormat="false" ht="15" hidden="false" customHeight="false" outlineLevel="0" collapsed="false">
      <c r="A28" s="2" t="s">
        <v>153</v>
      </c>
    </row>
    <row r="29" customFormat="false" ht="15" hidden="false" customHeight="false" outlineLevel="0" collapsed="false">
      <c r="A29" s="2" t="s">
        <v>154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36"/>
  </cols>
  <sheetData>
    <row r="1" customFormat="false" ht="30" hidden="false" customHeight="true" outlineLevel="0" collapsed="false">
      <c r="A1" s="3" t="s">
        <v>37</v>
      </c>
      <c r="B1" s="3" t="s">
        <v>155</v>
      </c>
      <c r="C1" s="3" t="s">
        <v>156</v>
      </c>
    </row>
    <row r="2" customFormat="false" ht="15" hidden="false" customHeight="false" outlineLevel="0" collapsed="false">
      <c r="A2" s="17" t="str">
        <f aca="false">'US Retail Historical Data'!A5</f>
        <v>2010</v>
      </c>
      <c r="B2" s="26" t="n">
        <f aca="false">'US Retail Historical Data'!C5</f>
        <v>60857691</v>
      </c>
      <c r="C2" s="26" t="n">
        <f aca="false">AVERAGE('US Retail Historical Data'!D4,'US Retail Historical Data'!D3)</f>
        <v>113099122</v>
      </c>
    </row>
    <row r="3" customFormat="false" ht="15" hidden="false" customHeight="false" outlineLevel="0" collapsed="false">
      <c r="A3" s="22" t="str">
        <f aca="false">'US Retail Historical Data'!A6</f>
        <v>2011</v>
      </c>
      <c r="B3" s="27" t="n">
        <f aca="false">'US Retail Historical Data'!C6</f>
        <v>50134953</v>
      </c>
      <c r="C3" s="27" t="n">
        <f aca="false">AVERAGE('US Retail Historical Data'!D5,'US Retail Historical Data'!D4)</f>
        <v>72416682.5</v>
      </c>
    </row>
    <row r="4" customFormat="false" ht="15" hidden="false" customHeight="false" outlineLevel="0" collapsed="false">
      <c r="A4" s="17" t="str">
        <f aca="false">'US Retail Historical Data'!A7</f>
        <v>2012</v>
      </c>
      <c r="B4" s="26" t="n">
        <f aca="false">'US Retail Historical Data'!C7</f>
        <v>57287756</v>
      </c>
      <c r="C4" s="26" t="n">
        <f aca="false">AVERAGE('US Retail Historical Data'!D6,'US Retail Historical Data'!D5)</f>
        <v>65717011.5</v>
      </c>
    </row>
    <row r="5" customFormat="false" ht="15" hidden="false" customHeight="false" outlineLevel="0" collapsed="false">
      <c r="A5" s="22" t="str">
        <f aca="false">'US Retail Historical Data'!A8</f>
        <v>2013</v>
      </c>
      <c r="B5" s="27" t="n">
        <f aca="false">'US Retail Historical Data'!C8</f>
        <v>55935559</v>
      </c>
      <c r="C5" s="27" t="n">
        <f aca="false">AVERAGE('US Retail Historical Data'!D7,'US Retail Historical Data'!D6)</f>
        <v>71781456.5</v>
      </c>
    </row>
    <row r="6" customFormat="false" ht="15" hidden="false" customHeight="false" outlineLevel="0" collapsed="false">
      <c r="A6" s="17" t="str">
        <f aca="false">'US Retail Historical Data'!A9</f>
        <v>2014</v>
      </c>
      <c r="B6" s="26" t="n">
        <f aca="false">'US Retail Historical Data'!C9</f>
        <v>65523332</v>
      </c>
      <c r="C6" s="26" t="n">
        <f aca="false">AVERAGE('US Retail Historical Data'!D8,'US Retail Historical Data'!D7)</f>
        <v>85845065</v>
      </c>
    </row>
    <row r="7" customFormat="false" ht="15" hidden="false" customHeight="false" outlineLevel="0" collapsed="false">
      <c r="A7" s="22" t="str">
        <f aca="false">'US Retail Historical Data'!A10</f>
        <v>2015</v>
      </c>
      <c r="B7" s="27" t="n">
        <f aca="false">'US Retail Historical Data'!C10</f>
        <v>76030947</v>
      </c>
      <c r="C7" s="27" t="n">
        <f aca="false">AVERAGE('US Retail Historical Data'!D9,'US Retail Historical Data'!D8)</f>
        <v>95036071</v>
      </c>
    </row>
    <row r="8" customFormat="false" ht="15" hidden="false" customHeight="false" outlineLevel="0" collapsed="false">
      <c r="A8" s="17" t="str">
        <f aca="false">'US Retail Historical Data'!A11</f>
        <v>2016</v>
      </c>
      <c r="B8" s="26" t="n">
        <f aca="false">'US Retail Historical Data'!C11</f>
        <v>74268754</v>
      </c>
      <c r="C8" s="26" t="n">
        <f aca="false">AVERAGE('US Retail Historical Data'!D10,'US Retail Historical Data'!D9)</f>
        <v>101284163</v>
      </c>
    </row>
    <row r="9" customFormat="false" ht="15" hidden="false" customHeight="false" outlineLevel="0" collapsed="false">
      <c r="A9" s="22" t="str">
        <f aca="false">'US Retail Historical Data'!A12</f>
        <v>2017</v>
      </c>
      <c r="B9" s="27" t="n">
        <f aca="false">'US Retail Historical Data'!C12</f>
        <v>79506134</v>
      </c>
      <c r="C9" s="27" t="n">
        <f aca="false">AVERAGE('US Retail Historical Data'!D11,'US Retail Historical Data'!D10)</f>
        <v>107873256.5</v>
      </c>
    </row>
    <row r="10" customFormat="false" ht="15" hidden="false" customHeight="false" outlineLevel="0" collapsed="false">
      <c r="A10" s="17" t="str">
        <f aca="false">'US Retail Historical Data'!A13</f>
        <v>2018</v>
      </c>
      <c r="B10" s="26" t="n">
        <f aca="false">'US Retail Historical Data'!C13</f>
        <v>55111514</v>
      </c>
      <c r="C10" s="26" t="n">
        <f aca="false">AVERAGE('US Retail Historical Data'!D12,'US Retail Historical Data'!D11)</f>
        <v>100683834</v>
      </c>
    </row>
    <row r="11" customFormat="false" ht="15" hidden="false" customHeight="false" outlineLevel="0" collapsed="false">
      <c r="A11" s="22" t="str">
        <f aca="false">'US Retail Historical Data'!A14</f>
        <v>2019</v>
      </c>
      <c r="B11" s="27" t="n">
        <f aca="false">'US Retail Historical Data'!C14</f>
        <v>53019907</v>
      </c>
      <c r="C11" s="27" t="n">
        <f aca="false">AVERAGE('US Retail Historical Data'!D13,'US Retail Historical Data'!D12)</f>
        <v>89485643</v>
      </c>
    </row>
    <row r="12" customFormat="false" ht="15" hidden="false" customHeight="false" outlineLevel="0" collapsed="false">
      <c r="A12" s="17" t="str">
        <f aca="false">'US Retail Historical Data'!A15</f>
        <v>2020</v>
      </c>
      <c r="B12" s="26" t="n">
        <f aca="false">'US Retail Historical Data'!C15</f>
        <v>36674009</v>
      </c>
      <c r="C12" s="26" t="n">
        <f aca="false">AVERAGE('US Retail Historical Data'!D14,'US Retail Historical Data'!D13)</f>
        <v>79690012.5</v>
      </c>
    </row>
    <row r="13" customFormat="false" ht="15" hidden="false" customHeight="false" outlineLevel="0" collapsed="false">
      <c r="A13" s="22" t="str">
        <f aca="false">'US Retail Historical Data'!A16</f>
        <v>2021</v>
      </c>
      <c r="B13" s="27" t="n">
        <f aca="false">'US Retail Historical Data'!C16</f>
        <v>15018936</v>
      </c>
      <c r="C13" s="27" t="n">
        <f aca="false">AVERAGE('US Retail Historical Data'!D15,'US Retail Historical Data'!D14)</f>
        <v>65268152</v>
      </c>
    </row>
    <row r="14" customFormat="false" ht="15" hidden="false" customHeight="false" outlineLevel="0" collapsed="false">
      <c r="A14" s="17" t="str">
        <f aca="false">'US Retail Historical Data'!A17</f>
        <v>2022</v>
      </c>
      <c r="B14" s="26" t="n">
        <f aca="false">'US Retail Historical Data'!C17</f>
        <v>14980745</v>
      </c>
      <c r="C14" s="26" t="n">
        <f aca="false">AVERAGE('US Retail Historical Data'!D16,'US Retail Historical Data'!D15)</f>
        <v>56589880.5</v>
      </c>
    </row>
    <row r="15" customFormat="false" ht="15" hidden="false" customHeight="false" outlineLevel="0" collapsed="false">
      <c r="A15" s="22" t="str">
        <f aca="false">'US Retail Historical Data'!A18</f>
        <v>2023</v>
      </c>
      <c r="B15" s="27" t="n">
        <f aca="false">'US Retail Historical Data'!C18</f>
        <v>35129812</v>
      </c>
      <c r="C15" s="27" t="n">
        <f aca="false">AVERAGE('US Retail Historical Data'!D17,'US Retail Historical Data'!D16)</f>
        <v>58825454</v>
      </c>
    </row>
    <row r="16" customFormat="false" ht="15" hidden="false" customHeight="false" outlineLevel="0" collapsed="false">
      <c r="A16" s="17" t="str">
        <f aca="false">'US Retail Historical Data'!A19</f>
        <v>2024</v>
      </c>
      <c r="B16" s="26" t="n">
        <f aca="false">'US Retail Historical Data'!C19</f>
        <v>26724845</v>
      </c>
      <c r="C16" s="26" t="n">
        <f aca="false">AVERAGE('US Retail Historical Data'!D18,'US Retail Historical Data'!D17)</f>
        <v>56932107.5</v>
      </c>
    </row>
    <row r="17" customFormat="false" ht="15" hidden="false" customHeight="false" outlineLevel="0" collapsed="false">
      <c r="A17" s="22" t="str">
        <f aca="false">'US Retail Historical Data'!A20</f>
        <v>2025</v>
      </c>
      <c r="B17" s="27" t="n">
        <f aca="false">'US Retail Historical Data'!C20</f>
        <v>28104917</v>
      </c>
      <c r="C17" s="27" t="n">
        <f aca="false">AVERAGE('US Retail Historical Data'!D19,'US Retail Historical Data'!D18)</f>
        <v>53981944</v>
      </c>
    </row>
    <row r="18" customFormat="false" ht="15" hidden="false" customHeight="false" outlineLevel="0" collapsed="false">
      <c r="A18" s="17" t="str">
        <f aca="false">'US Retail Historical Data'!A21</f>
        <v>2026 (ann.)</v>
      </c>
      <c r="B18" s="26" t="n">
        <f aca="false">'US Retail Historical Data'!C21</f>
        <v>27033792</v>
      </c>
      <c r="C18" s="26" t="n">
        <f aca="false">AVERAGE('US Retail Historical Data'!D20,'US Retail Historical Data'!D19)</f>
        <v>56182833.5</v>
      </c>
    </row>
    <row r="20" customFormat="false" ht="15" hidden="false" customHeight="false" outlineLevel="0" collapsed="false">
      <c r="A20" s="5" t="s">
        <v>157</v>
      </c>
      <c r="C20" s="28" t="n">
        <f aca="false">CORREL(B2:B17,C2:C17)</f>
        <v>0.798633391229155</v>
      </c>
    </row>
    <row r="22" customFormat="false" ht="15" hidden="false" customHeight="false" outlineLevel="0" collapsed="false">
      <c r="A22" s="2" t="s">
        <v>158</v>
      </c>
    </row>
    <row r="23" customFormat="false" ht="15" hidden="false" customHeight="false" outlineLevel="0" collapsed="false">
      <c r="A23" s="2" t="s">
        <v>159</v>
      </c>
    </row>
    <row r="24" customFormat="false" ht="15" hidden="false" customHeight="false" outlineLevel="0" collapsed="false">
      <c r="A24" s="2" t="s">
        <v>160</v>
      </c>
    </row>
    <row r="25" customFormat="false" ht="15" hidden="false" customHeight="false" outlineLevel="0" collapsed="false">
      <c r="A25" s="2" t="s">
        <v>161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2026-08-27T13:50:44Z</dcterms:created>
  <dc:creator>openpyxl</dc:creator>
  <dc:description/>
  <dc:language>en-US</dc:language>
  <cp:lastModifiedBy/>
  <dcterms:modified xsi:type="dcterms:W3CDTF">2026-08-27T13:50:46Z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